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mon\Desktop\Studentski kredit - za objavu\"/>
    </mc:Choice>
  </mc:AlternateContent>
  <bookViews>
    <workbookView xWindow="0" yWindow="0" windowWidth="27300" windowHeight="11610" activeTab="2"/>
  </bookViews>
  <sheets>
    <sheet name="Otplatni plan banke" sheetId="14" r:id="rId1"/>
    <sheet name="Fiksna stopa" sheetId="11" state="hidden" r:id="rId2"/>
    <sheet name="Otplatni plan - var.stopa - 6m" sheetId="17" r:id="rId3"/>
    <sheet name="simulacija" sheetId="1" state="hidden" r:id="rId4"/>
  </sheets>
  <definedNames>
    <definedName name="_AMO_UniqueIdentifier" hidden="1">"'89b63d45-c90e-4bb3-ad01-25ceaa3b1a30'"</definedName>
  </definedNames>
  <calcPr calcId="162913"/>
</workbook>
</file>

<file path=xl/calcChain.xml><?xml version="1.0" encoding="utf-8"?>
<calcChain xmlns="http://schemas.openxmlformats.org/spreadsheetml/2006/main">
  <c r="H90" i="17" l="1"/>
  <c r="H9" i="17"/>
  <c r="H10" i="17"/>
  <c r="H11" i="17"/>
  <c r="H12" i="17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" i="17"/>
  <c r="G88" i="17"/>
  <c r="F88" i="17"/>
  <c r="E88" i="17"/>
  <c r="E88" i="14" l="1"/>
  <c r="G88" i="11" l="1"/>
  <c r="F88" i="11"/>
  <c r="E88" i="11"/>
  <c r="E8" i="11"/>
  <c r="F8" i="11" s="1"/>
  <c r="H8" i="11" s="1"/>
  <c r="G9" i="11" s="1"/>
  <c r="F9" i="11" s="1"/>
  <c r="H9" i="11" s="1"/>
  <c r="G8" i="11"/>
  <c r="G10" i="11" l="1"/>
  <c r="F10" i="11" s="1"/>
  <c r="H10" i="11" s="1"/>
  <c r="L31" i="1"/>
  <c r="L30" i="1"/>
  <c r="K30" i="1" s="1"/>
  <c r="E7" i="1"/>
  <c r="G11" i="11" l="1"/>
  <c r="F11" i="11" l="1"/>
  <c r="H11" i="11" s="1"/>
  <c r="G12" i="11" l="1"/>
  <c r="F12" i="11" l="1"/>
  <c r="H12" i="11" s="1"/>
  <c r="G13" i="11" l="1"/>
  <c r="F13" i="11" l="1"/>
  <c r="H13" i="11" s="1"/>
  <c r="G14" i="11" l="1"/>
  <c r="F14" i="11" l="1"/>
  <c r="H14" i="11" s="1"/>
  <c r="G15" i="11" l="1"/>
  <c r="F15" i="11" s="1"/>
  <c r="H15" i="11" s="1"/>
  <c r="G16" i="11" l="1"/>
  <c r="F16" i="11" l="1"/>
  <c r="H16" i="11" s="1"/>
  <c r="G17" i="11" l="1"/>
  <c r="F17" i="11" l="1"/>
  <c r="H17" i="11" s="1"/>
  <c r="G18" i="11" l="1"/>
  <c r="F18" i="11" l="1"/>
  <c r="H18" i="11" s="1"/>
  <c r="G19" i="11" l="1"/>
  <c r="F19" i="11" l="1"/>
  <c r="H19" i="11" s="1"/>
  <c r="G20" i="11" l="1"/>
  <c r="F20" i="11" l="1"/>
  <c r="H20" i="11" s="1"/>
  <c r="G21" i="11" l="1"/>
  <c r="F21" i="11" l="1"/>
  <c r="H21" i="11" s="1"/>
  <c r="G22" i="11" l="1"/>
  <c r="F22" i="11" l="1"/>
  <c r="H22" i="11" s="1"/>
  <c r="G23" i="11" l="1"/>
  <c r="F23" i="11" l="1"/>
  <c r="H23" i="11" s="1"/>
  <c r="G24" i="11" l="1"/>
  <c r="F24" i="11" l="1"/>
  <c r="H24" i="11" s="1"/>
  <c r="G25" i="11" l="1"/>
  <c r="F25" i="11" s="1"/>
  <c r="H25" i="11" s="1"/>
  <c r="G26" i="11" l="1"/>
  <c r="F26" i="11" l="1"/>
  <c r="H26" i="11" s="1"/>
  <c r="G27" i="11" l="1"/>
  <c r="F27" i="11" l="1"/>
  <c r="H27" i="11" s="1"/>
  <c r="G28" i="11" l="1"/>
  <c r="F28" i="11" l="1"/>
  <c r="H28" i="11" s="1"/>
  <c r="G29" i="11" l="1"/>
  <c r="F29" i="11" s="1"/>
  <c r="H29" i="11" s="1"/>
  <c r="G30" i="11" l="1"/>
  <c r="F30" i="11" l="1"/>
  <c r="H30" i="11" s="1"/>
  <c r="G31" i="11" l="1"/>
  <c r="F31" i="11" l="1"/>
  <c r="H31" i="11" s="1"/>
  <c r="G32" i="11" l="1"/>
  <c r="F32" i="11" l="1"/>
  <c r="H32" i="11" s="1"/>
  <c r="G33" i="11" l="1"/>
  <c r="F33" i="11" l="1"/>
  <c r="H33" i="11" s="1"/>
  <c r="G34" i="11" l="1"/>
  <c r="F34" i="11" l="1"/>
  <c r="H34" i="11" s="1"/>
  <c r="G35" i="11" l="1"/>
  <c r="F35" i="11" l="1"/>
  <c r="H35" i="11" s="1"/>
  <c r="G36" i="11" l="1"/>
  <c r="F36" i="11" l="1"/>
  <c r="H36" i="11" s="1"/>
  <c r="G37" i="11" l="1"/>
  <c r="F37" i="11" l="1"/>
  <c r="H37" i="11" s="1"/>
  <c r="G38" i="11" l="1"/>
  <c r="F38" i="11" l="1"/>
  <c r="H38" i="11" s="1"/>
  <c r="G39" i="11" l="1"/>
  <c r="F39" i="11" l="1"/>
  <c r="H39" i="11" s="1"/>
  <c r="G40" i="11" l="1"/>
  <c r="F40" i="11" l="1"/>
  <c r="H40" i="11" s="1"/>
  <c r="G41" i="11" l="1"/>
  <c r="F41" i="11" s="1"/>
  <c r="H41" i="11" s="1"/>
  <c r="G42" i="11" l="1"/>
  <c r="F42" i="11" l="1"/>
  <c r="H42" i="11" s="1"/>
  <c r="G43" i="11" l="1"/>
  <c r="F43" i="11" l="1"/>
  <c r="H43" i="11" s="1"/>
  <c r="G44" i="11" l="1"/>
  <c r="F44" i="11" l="1"/>
  <c r="H44" i="11" s="1"/>
  <c r="G45" i="11" l="1"/>
  <c r="F45" i="11" l="1"/>
  <c r="H45" i="11" s="1"/>
  <c r="G46" i="11" l="1"/>
  <c r="F46" i="11" l="1"/>
  <c r="H46" i="11" s="1"/>
  <c r="G47" i="11" l="1"/>
  <c r="F47" i="11" l="1"/>
  <c r="H47" i="11" s="1"/>
  <c r="G48" i="11" l="1"/>
  <c r="F48" i="11" l="1"/>
  <c r="H48" i="11" s="1"/>
  <c r="G49" i="11" l="1"/>
  <c r="F49" i="11" l="1"/>
  <c r="H49" i="11" s="1"/>
  <c r="G50" i="11" l="1"/>
  <c r="F50" i="11" l="1"/>
  <c r="H50" i="11" s="1"/>
  <c r="G51" i="11" l="1"/>
  <c r="F51" i="11" l="1"/>
  <c r="H51" i="11" s="1"/>
  <c r="G52" i="11" l="1"/>
  <c r="F52" i="11" l="1"/>
  <c r="H52" i="11" s="1"/>
  <c r="G53" i="11" l="1"/>
  <c r="F53" i="11" l="1"/>
  <c r="H53" i="11" s="1"/>
  <c r="G54" i="11" l="1"/>
  <c r="F54" i="11" l="1"/>
  <c r="H54" i="11" s="1"/>
  <c r="G55" i="11" l="1"/>
  <c r="F55" i="11" l="1"/>
  <c r="H55" i="11" s="1"/>
  <c r="G56" i="11" l="1"/>
  <c r="F56" i="11" l="1"/>
  <c r="H56" i="11" s="1"/>
  <c r="G88" i="14" l="1"/>
  <c r="G57" i="11"/>
  <c r="F88" i="14" l="1"/>
  <c r="F57" i="11"/>
  <c r="H57" i="11" s="1"/>
  <c r="G58" i="11" l="1"/>
  <c r="F58" i="11" s="1"/>
  <c r="H58" i="11" s="1"/>
  <c r="G59" i="11" l="1"/>
  <c r="F59" i="11" l="1"/>
  <c r="H59" i="11" s="1"/>
  <c r="G60" i="11" l="1"/>
  <c r="F60" i="11" l="1"/>
  <c r="H60" i="11" s="1"/>
  <c r="G61" i="11" l="1"/>
  <c r="F61" i="11" l="1"/>
  <c r="H61" i="11" s="1"/>
  <c r="G62" i="11" l="1"/>
  <c r="F62" i="11" l="1"/>
  <c r="H62" i="11" s="1"/>
  <c r="G63" i="11" l="1"/>
  <c r="F63" i="11" l="1"/>
  <c r="H63" i="11" s="1"/>
  <c r="G64" i="11" l="1"/>
  <c r="F64" i="11" s="1"/>
  <c r="H64" i="11" s="1"/>
  <c r="G65" i="11" l="1"/>
  <c r="F65" i="11" l="1"/>
  <c r="H65" i="11" s="1"/>
  <c r="G66" i="11" l="1"/>
  <c r="F66" i="11" l="1"/>
  <c r="H66" i="11" s="1"/>
  <c r="G67" i="11" l="1"/>
  <c r="F67" i="11" l="1"/>
  <c r="H67" i="11" s="1"/>
  <c r="G68" i="11" l="1"/>
  <c r="F68" i="11" l="1"/>
  <c r="H68" i="11" s="1"/>
  <c r="G69" i="11" l="1"/>
  <c r="F69" i="11"/>
  <c r="H69" i="11" s="1"/>
  <c r="G70" i="11" l="1"/>
  <c r="F70" i="11"/>
  <c r="H70" i="11" s="1"/>
  <c r="G71" i="11" l="1"/>
  <c r="F71" i="11" s="1"/>
  <c r="H71" i="11" s="1"/>
  <c r="G72" i="11" l="1"/>
  <c r="F72" i="11"/>
  <c r="H72" i="11" s="1"/>
  <c r="G73" i="11" l="1"/>
  <c r="F73" i="11"/>
  <c r="H73" i="11" s="1"/>
  <c r="G74" i="11" l="1"/>
  <c r="F74" i="11"/>
  <c r="H74" i="11" s="1"/>
  <c r="G75" i="11" l="1"/>
  <c r="F75" i="11"/>
  <c r="H75" i="11" s="1"/>
  <c r="G76" i="11" l="1"/>
  <c r="F76" i="11"/>
  <c r="H76" i="11" s="1"/>
  <c r="G77" i="11" l="1"/>
  <c r="F77" i="11"/>
  <c r="H77" i="11" s="1"/>
  <c r="G78" i="11" l="1"/>
  <c r="F78" i="11"/>
  <c r="H78" i="11" s="1"/>
  <c r="G79" i="11" l="1"/>
  <c r="F79" i="11" s="1"/>
  <c r="H79" i="11" s="1"/>
  <c r="G80" i="11" l="1"/>
  <c r="F80" i="11"/>
  <c r="H80" i="11" s="1"/>
  <c r="G81" i="11" l="1"/>
  <c r="F81" i="11"/>
  <c r="H81" i="11" s="1"/>
  <c r="G82" i="11" l="1"/>
  <c r="F82" i="11"/>
  <c r="H82" i="11" s="1"/>
  <c r="G83" i="11" l="1"/>
  <c r="F83" i="11"/>
  <c r="H83" i="11" s="1"/>
  <c r="G84" i="11" l="1"/>
  <c r="F84" i="11"/>
  <c r="H84" i="11" s="1"/>
  <c r="G85" i="11" l="1"/>
  <c r="F85" i="11"/>
  <c r="H85" i="11" s="1"/>
  <c r="G86" i="11" l="1"/>
  <c r="F86" i="11"/>
  <c r="H86" i="11" s="1"/>
  <c r="G87" i="11" l="1"/>
  <c r="F87" i="11"/>
  <c r="H87" i="11" s="1"/>
  <c r="G29" i="1" l="1"/>
  <c r="K32" i="1" l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/>
  <c r="N72" i="1" s="1"/>
  <c r="K73" i="1"/>
  <c r="N73" i="1" s="1"/>
  <c r="K74" i="1"/>
  <c r="N74" i="1" s="1"/>
  <c r="K75" i="1"/>
  <c r="N75" i="1" s="1"/>
  <c r="K76" i="1"/>
  <c r="N76" i="1" s="1"/>
  <c r="K77" i="1"/>
  <c r="N77" i="1" s="1"/>
  <c r="K78" i="1"/>
  <c r="N78" i="1" s="1"/>
  <c r="K79" i="1"/>
  <c r="N79" i="1" s="1"/>
  <c r="K80" i="1"/>
  <c r="N80" i="1" s="1"/>
  <c r="K81" i="1"/>
  <c r="N81" i="1" s="1"/>
  <c r="K82" i="1"/>
  <c r="N82" i="1" s="1"/>
  <c r="K83" i="1"/>
  <c r="N83" i="1" s="1"/>
  <c r="K84" i="1"/>
  <c r="N84" i="1" s="1"/>
  <c r="K85" i="1"/>
  <c r="N85" i="1" s="1"/>
  <c r="K86" i="1"/>
  <c r="N86" i="1" s="1"/>
  <c r="K87" i="1"/>
  <c r="N87" i="1" s="1"/>
  <c r="K88" i="1"/>
  <c r="N88" i="1" s="1"/>
  <c r="K89" i="1"/>
  <c r="N89" i="1" s="1"/>
  <c r="K90" i="1"/>
  <c r="N90" i="1" s="1"/>
  <c r="K91" i="1"/>
  <c r="N91" i="1" s="1"/>
  <c r="K92" i="1"/>
  <c r="N92" i="1" s="1"/>
  <c r="K93" i="1"/>
  <c r="N93" i="1" s="1"/>
  <c r="K94" i="1"/>
  <c r="N94" i="1" s="1"/>
  <c r="K95" i="1"/>
  <c r="N95" i="1" s="1"/>
  <c r="K96" i="1"/>
  <c r="N96" i="1" s="1"/>
  <c r="K97" i="1"/>
  <c r="N97" i="1" s="1"/>
  <c r="K98" i="1"/>
  <c r="N98" i="1" s="1"/>
  <c r="K99" i="1"/>
  <c r="N99" i="1" s="1"/>
  <c r="K100" i="1"/>
  <c r="N100" i="1" s="1"/>
  <c r="K101" i="1"/>
  <c r="N101" i="1" s="1"/>
  <c r="K102" i="1"/>
  <c r="N102" i="1" s="1"/>
  <c r="K103" i="1"/>
  <c r="N103" i="1" s="1"/>
  <c r="K104" i="1"/>
  <c r="N104" i="1" s="1"/>
  <c r="K105" i="1"/>
  <c r="N105" i="1" s="1"/>
  <c r="K106" i="1"/>
  <c r="N106" i="1" s="1"/>
  <c r="K107" i="1"/>
  <c r="N107" i="1" s="1"/>
  <c r="K108" i="1"/>
  <c r="N108" i="1" s="1"/>
  <c r="K109" i="1"/>
  <c r="N109" i="1" s="1"/>
  <c r="K110" i="1"/>
  <c r="N110" i="1" s="1"/>
  <c r="K111" i="1"/>
  <c r="N111" i="1" s="1"/>
  <c r="K112" i="1"/>
  <c r="N112" i="1" s="1"/>
  <c r="K113" i="1"/>
  <c r="N113" i="1" s="1"/>
  <c r="K114" i="1"/>
  <c r="N114" i="1" s="1"/>
  <c r="K115" i="1"/>
  <c r="N115" i="1" s="1"/>
  <c r="K116" i="1"/>
  <c r="N116" i="1" s="1"/>
  <c r="K117" i="1"/>
  <c r="N117" i="1" s="1"/>
  <c r="K118" i="1"/>
  <c r="N118" i="1" s="1"/>
  <c r="K119" i="1"/>
  <c r="N119" i="1" s="1"/>
  <c r="K120" i="1"/>
  <c r="N120" i="1" s="1"/>
  <c r="K121" i="1"/>
  <c r="N121" i="1" s="1"/>
  <c r="K122" i="1"/>
  <c r="N122" i="1" s="1"/>
  <c r="K123" i="1"/>
  <c r="N123" i="1" s="1"/>
  <c r="K124" i="1"/>
  <c r="N124" i="1" s="1"/>
  <c r="K125" i="1"/>
  <c r="N125" i="1" s="1"/>
  <c r="K126" i="1"/>
  <c r="N126" i="1" s="1"/>
  <c r="K127" i="1"/>
  <c r="N127" i="1" s="1"/>
  <c r="K128" i="1"/>
  <c r="N128" i="1" s="1"/>
  <c r="K129" i="1"/>
  <c r="N129" i="1" s="1"/>
  <c r="K130" i="1"/>
  <c r="N130" i="1" s="1"/>
  <c r="K131" i="1"/>
  <c r="N131" i="1" s="1"/>
  <c r="K132" i="1"/>
  <c r="N132" i="1" s="1"/>
  <c r="K133" i="1"/>
  <c r="N133" i="1" s="1"/>
  <c r="K134" i="1"/>
  <c r="N134" i="1" s="1"/>
  <c r="K135" i="1"/>
  <c r="N135" i="1" s="1"/>
  <c r="K136" i="1"/>
  <c r="N136" i="1" s="1"/>
  <c r="K137" i="1"/>
  <c r="N137" i="1" s="1"/>
  <c r="K138" i="1"/>
  <c r="N138" i="1" s="1"/>
  <c r="K139" i="1"/>
  <c r="N139" i="1" s="1"/>
  <c r="K140" i="1"/>
  <c r="N140" i="1" s="1"/>
  <c r="K141" i="1"/>
  <c r="N141" i="1" s="1"/>
  <c r="K142" i="1"/>
  <c r="N142" i="1" s="1"/>
  <c r="K143" i="1"/>
  <c r="N143" i="1" s="1"/>
  <c r="K144" i="1"/>
  <c r="N144" i="1" s="1"/>
  <c r="K145" i="1"/>
  <c r="N145" i="1" s="1"/>
  <c r="K146" i="1"/>
  <c r="N146" i="1" s="1"/>
  <c r="K147" i="1"/>
  <c r="N147" i="1" s="1"/>
  <c r="K148" i="1"/>
  <c r="N148" i="1" s="1"/>
  <c r="K149" i="1"/>
  <c r="N149" i="1" s="1"/>
  <c r="K150" i="1"/>
  <c r="N150" i="1" s="1"/>
  <c r="K151" i="1"/>
  <c r="N151" i="1" s="1"/>
  <c r="K152" i="1"/>
  <c r="N152" i="1" s="1"/>
  <c r="K153" i="1"/>
  <c r="N153" i="1" s="1"/>
  <c r="K154" i="1"/>
  <c r="N154" i="1" s="1"/>
  <c r="K155" i="1"/>
  <c r="N155" i="1" s="1"/>
  <c r="K156" i="1"/>
  <c r="N156" i="1" s="1"/>
  <c r="K157" i="1"/>
  <c r="N157" i="1" s="1"/>
  <c r="K158" i="1"/>
  <c r="N158" i="1" s="1"/>
  <c r="K159" i="1"/>
  <c r="N159" i="1" s="1"/>
  <c r="K160" i="1"/>
  <c r="N160" i="1" s="1"/>
  <c r="K161" i="1"/>
  <c r="N161" i="1" s="1"/>
  <c r="K162" i="1"/>
  <c r="N162" i="1" s="1"/>
  <c r="K163" i="1"/>
  <c r="N163" i="1" s="1"/>
  <c r="K164" i="1"/>
  <c r="N164" i="1" s="1"/>
  <c r="K165" i="1"/>
  <c r="N165" i="1" s="1"/>
  <c r="K166" i="1"/>
  <c r="N166" i="1" s="1"/>
  <c r="K167" i="1"/>
  <c r="N167" i="1" s="1"/>
  <c r="K168" i="1"/>
  <c r="N168" i="1" s="1"/>
  <c r="K169" i="1"/>
  <c r="N169" i="1" s="1"/>
  <c r="K170" i="1"/>
  <c r="N170" i="1" s="1"/>
  <c r="K171" i="1"/>
  <c r="N171" i="1" s="1"/>
  <c r="K172" i="1"/>
  <c r="N172" i="1" s="1"/>
  <c r="K173" i="1"/>
  <c r="N173" i="1" s="1"/>
  <c r="K174" i="1"/>
  <c r="N174" i="1" s="1"/>
  <c r="K175" i="1"/>
  <c r="N175" i="1" s="1"/>
  <c r="K176" i="1"/>
  <c r="N176" i="1" s="1"/>
  <c r="K177" i="1"/>
  <c r="N177" i="1" s="1"/>
  <c r="K178" i="1"/>
  <c r="N178" i="1" s="1"/>
  <c r="K179" i="1"/>
  <c r="N179" i="1" s="1"/>
  <c r="K180" i="1"/>
  <c r="N180" i="1" s="1"/>
  <c r="K181" i="1"/>
  <c r="N181" i="1" s="1"/>
  <c r="K182" i="1"/>
  <c r="N182" i="1" s="1"/>
  <c r="K183" i="1"/>
  <c r="N183" i="1" s="1"/>
  <c r="K184" i="1"/>
  <c r="N184" i="1" s="1"/>
  <c r="K185" i="1"/>
  <c r="N185" i="1" s="1"/>
  <c r="K186" i="1"/>
  <c r="N186" i="1" s="1"/>
  <c r="K187" i="1"/>
  <c r="N187" i="1" s="1"/>
  <c r="K188" i="1"/>
  <c r="N188" i="1" s="1"/>
  <c r="K189" i="1"/>
  <c r="N189" i="1" s="1"/>
  <c r="K190" i="1"/>
  <c r="N190" i="1" s="1"/>
  <c r="K191" i="1"/>
  <c r="N191" i="1" s="1"/>
  <c r="K192" i="1"/>
  <c r="N192" i="1" s="1"/>
  <c r="K193" i="1"/>
  <c r="N193" i="1" s="1"/>
  <c r="K194" i="1"/>
  <c r="N194" i="1" s="1"/>
  <c r="K195" i="1"/>
  <c r="N195" i="1" s="1"/>
  <c r="K196" i="1"/>
  <c r="N196" i="1" s="1"/>
  <c r="K197" i="1"/>
  <c r="N197" i="1" s="1"/>
  <c r="K198" i="1"/>
  <c r="N198" i="1" s="1"/>
  <c r="K199" i="1"/>
  <c r="N199" i="1" s="1"/>
  <c r="K200" i="1"/>
  <c r="N200" i="1" s="1"/>
  <c r="K201" i="1"/>
  <c r="N201" i="1" s="1"/>
  <c r="K202" i="1"/>
  <c r="N202" i="1" s="1"/>
  <c r="K203" i="1"/>
  <c r="N203" i="1" s="1"/>
  <c r="K204" i="1"/>
  <c r="N204" i="1" s="1"/>
  <c r="K205" i="1"/>
  <c r="N205" i="1" s="1"/>
  <c r="K206" i="1"/>
  <c r="N206" i="1" s="1"/>
  <c r="K207" i="1"/>
  <c r="N207" i="1" s="1"/>
  <c r="K208" i="1"/>
  <c r="N208" i="1" s="1"/>
  <c r="K209" i="1"/>
  <c r="N209" i="1" s="1"/>
  <c r="K210" i="1"/>
  <c r="N210" i="1" s="1"/>
  <c r="K211" i="1"/>
  <c r="N211" i="1" s="1"/>
  <c r="K212" i="1"/>
  <c r="N212" i="1" s="1"/>
  <c r="K213" i="1"/>
  <c r="N213" i="1" s="1"/>
  <c r="K214" i="1"/>
  <c r="N214" i="1" s="1"/>
  <c r="K215" i="1"/>
  <c r="N215" i="1" s="1"/>
  <c r="K216" i="1"/>
  <c r="N216" i="1" s="1"/>
  <c r="K217" i="1"/>
  <c r="N217" i="1" s="1"/>
  <c r="K218" i="1"/>
  <c r="N218" i="1" s="1"/>
  <c r="K219" i="1"/>
  <c r="N219" i="1" s="1"/>
  <c r="K220" i="1"/>
  <c r="N220" i="1" s="1"/>
  <c r="K221" i="1"/>
  <c r="N221" i="1" s="1"/>
  <c r="K222" i="1"/>
  <c r="N222" i="1" s="1"/>
  <c r="K223" i="1"/>
  <c r="N223" i="1" s="1"/>
  <c r="K224" i="1"/>
  <c r="N224" i="1" s="1"/>
  <c r="K225" i="1"/>
  <c r="N225" i="1" s="1"/>
  <c r="K226" i="1"/>
  <c r="N226" i="1" s="1"/>
  <c r="K227" i="1"/>
  <c r="N227" i="1" s="1"/>
  <c r="K228" i="1"/>
  <c r="N228" i="1" s="1"/>
  <c r="K229" i="1"/>
  <c r="N229" i="1" s="1"/>
  <c r="K230" i="1"/>
  <c r="N230" i="1" s="1"/>
  <c r="K231" i="1"/>
  <c r="N231" i="1" s="1"/>
  <c r="K232" i="1"/>
  <c r="N232" i="1" s="1"/>
  <c r="K233" i="1"/>
  <c r="N233" i="1" s="1"/>
  <c r="K234" i="1"/>
  <c r="N234" i="1" s="1"/>
  <c r="K235" i="1"/>
  <c r="N235" i="1" s="1"/>
  <c r="K236" i="1"/>
  <c r="N236" i="1" s="1"/>
  <c r="K237" i="1"/>
  <c r="N237" i="1" s="1"/>
  <c r="K238" i="1"/>
  <c r="N238" i="1" s="1"/>
  <c r="K239" i="1"/>
  <c r="N239" i="1" s="1"/>
  <c r="K240" i="1"/>
  <c r="N240" i="1" s="1"/>
  <c r="K241" i="1"/>
  <c r="N241" i="1" s="1"/>
  <c r="K242" i="1"/>
  <c r="N242" i="1" s="1"/>
  <c r="K243" i="1"/>
  <c r="N243" i="1" s="1"/>
  <c r="K244" i="1"/>
  <c r="N244" i="1" s="1"/>
  <c r="K245" i="1"/>
  <c r="N245" i="1" s="1"/>
  <c r="K246" i="1"/>
  <c r="N246" i="1" s="1"/>
  <c r="K247" i="1"/>
  <c r="N247" i="1" s="1"/>
  <c r="K248" i="1"/>
  <c r="N248" i="1" s="1"/>
  <c r="K249" i="1"/>
  <c r="N249" i="1" s="1"/>
  <c r="K250" i="1"/>
  <c r="N250" i="1" s="1"/>
  <c r="K251" i="1"/>
  <c r="N251" i="1" s="1"/>
  <c r="K252" i="1"/>
  <c r="N252" i="1" s="1"/>
  <c r="K253" i="1"/>
  <c r="N253" i="1" s="1"/>
  <c r="K254" i="1"/>
  <c r="N254" i="1" s="1"/>
  <c r="K255" i="1"/>
  <c r="N255" i="1" s="1"/>
  <c r="K256" i="1"/>
  <c r="N256" i="1" s="1"/>
  <c r="K257" i="1"/>
  <c r="N257" i="1" s="1"/>
  <c r="K258" i="1"/>
  <c r="N258" i="1" s="1"/>
  <c r="K259" i="1"/>
  <c r="N259" i="1" s="1"/>
  <c r="K260" i="1"/>
  <c r="N260" i="1" s="1"/>
  <c r="K261" i="1"/>
  <c r="N261" i="1" s="1"/>
  <c r="K262" i="1"/>
  <c r="N262" i="1" s="1"/>
  <c r="K263" i="1"/>
  <c r="N263" i="1" s="1"/>
  <c r="K264" i="1"/>
  <c r="N264" i="1" s="1"/>
  <c r="K265" i="1"/>
  <c r="N265" i="1" s="1"/>
  <c r="K266" i="1"/>
  <c r="N266" i="1" s="1"/>
  <c r="K267" i="1"/>
  <c r="N267" i="1" s="1"/>
  <c r="K268" i="1"/>
  <c r="N268" i="1" s="1"/>
  <c r="K269" i="1"/>
  <c r="N269" i="1" s="1"/>
  <c r="K270" i="1"/>
  <c r="N270" i="1" s="1"/>
  <c r="K271" i="1"/>
  <c r="N271" i="1" s="1"/>
  <c r="K272" i="1"/>
  <c r="N272" i="1" s="1"/>
  <c r="K273" i="1"/>
  <c r="N273" i="1" s="1"/>
  <c r="K274" i="1"/>
  <c r="N274" i="1" s="1"/>
  <c r="K275" i="1"/>
  <c r="N275" i="1" s="1"/>
  <c r="K276" i="1"/>
  <c r="N276" i="1" s="1"/>
  <c r="K277" i="1"/>
  <c r="N277" i="1" s="1"/>
  <c r="K278" i="1"/>
  <c r="N278" i="1" s="1"/>
  <c r="K279" i="1"/>
  <c r="N279" i="1" s="1"/>
  <c r="K280" i="1"/>
  <c r="N280" i="1" s="1"/>
  <c r="K281" i="1"/>
  <c r="N281" i="1" s="1"/>
  <c r="K282" i="1"/>
  <c r="N282" i="1" s="1"/>
  <c r="K283" i="1"/>
  <c r="N283" i="1" s="1"/>
  <c r="K284" i="1"/>
  <c r="N284" i="1" s="1"/>
  <c r="K285" i="1"/>
  <c r="N285" i="1" s="1"/>
  <c r="K286" i="1"/>
  <c r="N286" i="1" s="1"/>
  <c r="K287" i="1"/>
  <c r="N287" i="1" s="1"/>
  <c r="K288" i="1"/>
  <c r="N288" i="1" s="1"/>
  <c r="K289" i="1"/>
  <c r="N289" i="1" s="1"/>
  <c r="K290" i="1"/>
  <c r="N290" i="1" s="1"/>
  <c r="K291" i="1"/>
  <c r="N291" i="1" s="1"/>
  <c r="K292" i="1"/>
  <c r="N292" i="1" s="1"/>
  <c r="K293" i="1"/>
  <c r="N293" i="1" s="1"/>
  <c r="K294" i="1"/>
  <c r="N294" i="1" s="1"/>
  <c r="K295" i="1"/>
  <c r="N295" i="1" s="1"/>
  <c r="K296" i="1"/>
  <c r="N296" i="1" s="1"/>
  <c r="K297" i="1"/>
  <c r="N297" i="1" s="1"/>
  <c r="K298" i="1"/>
  <c r="N298" i="1" s="1"/>
  <c r="K299" i="1"/>
  <c r="N299" i="1" s="1"/>
  <c r="K300" i="1"/>
  <c r="N300" i="1" s="1"/>
  <c r="K301" i="1"/>
  <c r="N301" i="1" s="1"/>
  <c r="K302" i="1"/>
  <c r="N302" i="1" s="1"/>
  <c r="K303" i="1"/>
  <c r="N303" i="1" s="1"/>
  <c r="K304" i="1"/>
  <c r="N304" i="1" s="1"/>
  <c r="K305" i="1"/>
  <c r="N305" i="1" s="1"/>
  <c r="K306" i="1"/>
  <c r="N306" i="1" s="1"/>
  <c r="K307" i="1"/>
  <c r="N307" i="1" s="1"/>
  <c r="K308" i="1"/>
  <c r="N308" i="1" s="1"/>
  <c r="K309" i="1"/>
  <c r="N309" i="1" s="1"/>
  <c r="K310" i="1"/>
  <c r="N310" i="1" s="1"/>
  <c r="K311" i="1"/>
  <c r="N311" i="1" s="1"/>
  <c r="K312" i="1"/>
  <c r="N312" i="1" s="1"/>
  <c r="K313" i="1"/>
  <c r="N313" i="1" s="1"/>
  <c r="K314" i="1"/>
  <c r="N314" i="1" s="1"/>
  <c r="K315" i="1"/>
  <c r="N315" i="1" s="1"/>
  <c r="K316" i="1"/>
  <c r="N316" i="1" s="1"/>
  <c r="K317" i="1"/>
  <c r="N317" i="1" s="1"/>
  <c r="K318" i="1"/>
  <c r="N318" i="1" s="1"/>
  <c r="K319" i="1"/>
  <c r="N319" i="1" s="1"/>
  <c r="K320" i="1"/>
  <c r="N320" i="1" s="1"/>
  <c r="K321" i="1"/>
  <c r="N321" i="1" s="1"/>
  <c r="K322" i="1"/>
  <c r="N322" i="1" s="1"/>
  <c r="K323" i="1"/>
  <c r="N323" i="1" s="1"/>
  <c r="K324" i="1"/>
  <c r="N324" i="1" s="1"/>
  <c r="K325" i="1"/>
  <c r="N325" i="1" s="1"/>
  <c r="K326" i="1"/>
  <c r="N326" i="1" s="1"/>
  <c r="K327" i="1"/>
  <c r="N327" i="1" s="1"/>
  <c r="K328" i="1"/>
  <c r="N328" i="1" s="1"/>
  <c r="K329" i="1"/>
  <c r="N329" i="1" s="1"/>
  <c r="K330" i="1"/>
  <c r="N330" i="1" s="1"/>
  <c r="K331" i="1"/>
  <c r="N331" i="1" s="1"/>
  <c r="K332" i="1"/>
  <c r="N332" i="1" s="1"/>
  <c r="K333" i="1"/>
  <c r="N333" i="1" s="1"/>
  <c r="K334" i="1"/>
  <c r="N334" i="1" s="1"/>
  <c r="K335" i="1"/>
  <c r="N335" i="1" s="1"/>
  <c r="K336" i="1"/>
  <c r="N336" i="1" s="1"/>
  <c r="K337" i="1"/>
  <c r="N337" i="1" s="1"/>
  <c r="K338" i="1"/>
  <c r="N338" i="1" s="1"/>
  <c r="K339" i="1"/>
  <c r="N339" i="1" s="1"/>
  <c r="K340" i="1"/>
  <c r="N340" i="1" s="1"/>
  <c r="K341" i="1"/>
  <c r="N341" i="1" s="1"/>
  <c r="K342" i="1"/>
  <c r="N342" i="1" s="1"/>
  <c r="K343" i="1"/>
  <c r="N343" i="1" s="1"/>
  <c r="K344" i="1"/>
  <c r="N344" i="1" s="1"/>
  <c r="K345" i="1"/>
  <c r="N345" i="1" s="1"/>
  <c r="K346" i="1"/>
  <c r="N346" i="1" s="1"/>
  <c r="K347" i="1"/>
  <c r="N347" i="1" s="1"/>
  <c r="K348" i="1"/>
  <c r="N348" i="1" s="1"/>
  <c r="K349" i="1"/>
  <c r="N349" i="1" s="1"/>
  <c r="K350" i="1"/>
  <c r="N350" i="1" s="1"/>
  <c r="K351" i="1"/>
  <c r="N351" i="1" s="1"/>
  <c r="K352" i="1"/>
  <c r="N352" i="1" s="1"/>
  <c r="K353" i="1"/>
  <c r="N353" i="1" s="1"/>
  <c r="K354" i="1"/>
  <c r="N354" i="1" s="1"/>
  <c r="K355" i="1"/>
  <c r="N355" i="1" s="1"/>
  <c r="K356" i="1"/>
  <c r="N356" i="1" s="1"/>
  <c r="K357" i="1"/>
  <c r="N357" i="1" s="1"/>
  <c r="K358" i="1"/>
  <c r="N358" i="1" s="1"/>
  <c r="K359" i="1"/>
  <c r="N359" i="1" s="1"/>
  <c r="K360" i="1"/>
  <c r="N360" i="1" s="1"/>
  <c r="K361" i="1"/>
  <c r="N361" i="1" s="1"/>
  <c r="K362" i="1"/>
  <c r="N362" i="1" s="1"/>
  <c r="K363" i="1"/>
  <c r="N363" i="1" s="1"/>
  <c r="K364" i="1"/>
  <c r="N364" i="1" s="1"/>
  <c r="K365" i="1"/>
  <c r="N365" i="1" s="1"/>
  <c r="K366" i="1"/>
  <c r="N366" i="1" s="1"/>
  <c r="K367" i="1"/>
  <c r="N367" i="1" s="1"/>
  <c r="K368" i="1"/>
  <c r="N368" i="1" s="1"/>
  <c r="K369" i="1"/>
  <c r="N369" i="1" s="1"/>
  <c r="K370" i="1"/>
  <c r="N370" i="1" s="1"/>
  <c r="K371" i="1"/>
  <c r="N371" i="1" s="1"/>
  <c r="K372" i="1"/>
  <c r="N372" i="1" s="1"/>
  <c r="K373" i="1"/>
  <c r="N373" i="1" s="1"/>
  <c r="K374" i="1"/>
  <c r="N374" i="1" s="1"/>
  <c r="K375" i="1"/>
  <c r="N375" i="1" s="1"/>
  <c r="K376" i="1"/>
  <c r="N376" i="1" s="1"/>
  <c r="K377" i="1"/>
  <c r="N377" i="1" s="1"/>
  <c r="K378" i="1"/>
  <c r="N378" i="1" s="1"/>
  <c r="K379" i="1"/>
  <c r="N379" i="1" s="1"/>
  <c r="K380" i="1"/>
  <c r="N380" i="1" s="1"/>
  <c r="K381" i="1"/>
  <c r="N381" i="1" s="1"/>
  <c r="K382" i="1"/>
  <c r="N382" i="1" s="1"/>
  <c r="K383" i="1"/>
  <c r="N383" i="1" s="1"/>
  <c r="K384" i="1"/>
  <c r="N384" i="1" s="1"/>
  <c r="K385" i="1"/>
  <c r="N385" i="1" s="1"/>
  <c r="K386" i="1"/>
  <c r="N386" i="1" s="1"/>
  <c r="K387" i="1"/>
  <c r="N387" i="1" s="1"/>
  <c r="K388" i="1"/>
  <c r="N388" i="1" s="1"/>
  <c r="K31" i="1"/>
  <c r="N31" i="1" s="1"/>
  <c r="G34" i="1" l="1"/>
  <c r="G35" i="1"/>
  <c r="G36" i="1"/>
  <c r="G37" i="1"/>
  <c r="G38" i="1"/>
  <c r="G39" i="1"/>
  <c r="F388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M7" i="1" l="1"/>
  <c r="M9" i="1" s="1"/>
  <c r="K7" i="1"/>
  <c r="K9" i="1" s="1"/>
  <c r="I7" i="1"/>
  <c r="I9" i="1" s="1"/>
  <c r="G7" i="1"/>
  <c r="G9" i="1" s="1"/>
  <c r="C7" i="1"/>
  <c r="E29" i="1" s="1"/>
  <c r="F29" i="1" s="1"/>
  <c r="I29" i="1" s="1"/>
  <c r="G30" i="1" s="1"/>
  <c r="N29" i="1" l="1"/>
  <c r="E9" i="1"/>
  <c r="E11" i="1" s="1"/>
  <c r="C9" i="1"/>
  <c r="E390" i="1"/>
  <c r="K11" i="1"/>
  <c r="M11" i="1"/>
  <c r="F30" i="1" l="1"/>
  <c r="I30" i="1" s="1"/>
  <c r="M14" i="1"/>
  <c r="M15" i="1" s="1"/>
  <c r="M12" i="1"/>
  <c r="I11" i="1"/>
  <c r="C11" i="1"/>
  <c r="E14" i="1" l="1"/>
  <c r="E15" i="1" s="1"/>
  <c r="G31" i="1" l="1"/>
  <c r="F31" i="1" s="1"/>
  <c r="I31" i="1" s="1"/>
  <c r="E12" i="1"/>
  <c r="G11" i="1"/>
  <c r="I14" i="1" s="1"/>
  <c r="I15" i="1" s="1"/>
  <c r="G32" i="1" l="1"/>
  <c r="F32" i="1" s="1"/>
  <c r="I32" i="1" s="1"/>
  <c r="G33" i="1" s="1"/>
  <c r="F33" i="1" s="1"/>
  <c r="I12" i="1"/>
  <c r="N30" i="1" l="1"/>
  <c r="N390" i="1" s="1"/>
  <c r="G392" i="1" s="1"/>
</calcChain>
</file>

<file path=xl/comments1.xml><?xml version="1.0" encoding="utf-8"?>
<comments xmlns="http://schemas.openxmlformats.org/spreadsheetml/2006/main">
  <authors>
    <author>Windows User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Marina:</t>
        </r>
        <r>
          <rPr>
            <sz val="9"/>
            <color indexed="81"/>
            <rFont val="Tahoma"/>
            <family val="2"/>
            <charset val="238"/>
          </rPr>
          <t xml:space="preserve">
Vrednost 6M Euribora koji Erste banka primenjuje od 01.07.2016.do 31.12.2016. a koji koristi za obracun kredita odobrenog na dan 08.07.2016. iznosi</t>
        </r>
        <r>
          <rPr>
            <sz val="9"/>
            <color indexed="10"/>
            <rFont val="Tahoma"/>
            <family val="2"/>
            <charset val="238"/>
          </rPr>
          <t xml:space="preserve"> </t>
        </r>
        <r>
          <rPr>
            <b/>
            <sz val="9"/>
            <color indexed="10"/>
            <rFont val="Tahoma"/>
            <family val="2"/>
            <charset val="238"/>
          </rPr>
          <t xml:space="preserve">-0,178%.
</t>
        </r>
        <r>
          <rPr>
            <sz val="9"/>
            <color indexed="8"/>
            <rFont val="Tahoma"/>
            <family val="2"/>
            <charset val="238"/>
          </rPr>
          <t>B2 karakteristika (6M EURIBOR se azurira 2x godisnje 01.01. i 01.07. a ne na dan uzimanja kredita)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Marina:
</t>
        </r>
        <r>
          <rPr>
            <sz val="9"/>
            <color indexed="81"/>
            <rFont val="Tahoma"/>
            <family val="2"/>
            <charset val="238"/>
          </rPr>
          <t>Vrednost 6M Euribora na dan 08.07.2016. iznosi</t>
        </r>
        <r>
          <rPr>
            <b/>
            <sz val="11"/>
            <color theme="1"/>
            <rFont val="Calibri"/>
            <family val="2"/>
            <charset val="238"/>
            <scheme val="minor"/>
          </rPr>
          <t xml:space="preserve"> </t>
        </r>
        <r>
          <rPr>
            <b/>
            <sz val="11"/>
            <color indexed="10"/>
            <rFont val="Calibri"/>
            <family val="2"/>
            <charset val="238"/>
            <scheme val="minor"/>
          </rPr>
          <t>-0,19%.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<sst xmlns="http://schemas.openxmlformats.org/spreadsheetml/2006/main" count="874" uniqueCount="463">
  <si>
    <t>BENCHMARK</t>
  </si>
  <si>
    <t>TRENUTNA SITUACIJA</t>
  </si>
  <si>
    <t>CF ratio:</t>
  </si>
  <si>
    <t>datum ugovora:</t>
  </si>
  <si>
    <t>datum zavrsetka:</t>
  </si>
  <si>
    <t>period otplate (meseci):</t>
  </si>
  <si>
    <t>TOTAL OP (cash flow):</t>
  </si>
  <si>
    <t>razlika:</t>
  </si>
  <si>
    <t>KREDIT</t>
  </si>
  <si>
    <t>SIMULACIJA (povecanje) EURIBOR-a</t>
  </si>
  <si>
    <t>SIMULACIJA (smanjenje) EURIBOR-a</t>
  </si>
  <si>
    <t>stambeni kredit:</t>
  </si>
  <si>
    <t>mesecna rata (anuitet):</t>
  </si>
  <si>
    <t>LIMIT &lt;= ABS(10%)</t>
  </si>
  <si>
    <t>Rata</t>
  </si>
  <si>
    <t> Isplata </t>
  </si>
  <si>
    <t> Anuitet </t>
  </si>
  <si>
    <t> Otplata </t>
  </si>
  <si>
    <t>Stanje kredita</t>
  </si>
  <si>
    <t>0  </t>
  </si>
  <si>
    <t>1  </t>
  </si>
  <si>
    <t>2  </t>
  </si>
  <si>
    <t>3  </t>
  </si>
  <si>
    <t>4  </t>
  </si>
  <si>
    <t>5  </t>
  </si>
  <si>
    <t>6  </t>
  </si>
  <si>
    <t>7  </t>
  </si>
  <si>
    <t>8  </t>
  </si>
  <si>
    <t>9  </t>
  </si>
  <si>
    <t>10  </t>
  </si>
  <si>
    <t>11  </t>
  </si>
  <si>
    <t>12  </t>
  </si>
  <si>
    <t>13  </t>
  </si>
  <si>
    <t>14  </t>
  </si>
  <si>
    <t>15  </t>
  </si>
  <si>
    <t>16  </t>
  </si>
  <si>
    <t>17  </t>
  </si>
  <si>
    <t>18  </t>
  </si>
  <si>
    <t>19  </t>
  </si>
  <si>
    <t>20  </t>
  </si>
  <si>
    <t>21  </t>
  </si>
  <si>
    <t>22  </t>
  </si>
  <si>
    <t>23  </t>
  </si>
  <si>
    <t>24  </t>
  </si>
  <si>
    <t>25  </t>
  </si>
  <si>
    <t>26  </t>
  </si>
  <si>
    <t>27  </t>
  </si>
  <si>
    <t>28  </t>
  </si>
  <si>
    <t>29  </t>
  </si>
  <si>
    <t>30  </t>
  </si>
  <si>
    <t>31  </t>
  </si>
  <si>
    <t>32  </t>
  </si>
  <si>
    <t>33  </t>
  </si>
  <si>
    <t>34  </t>
  </si>
  <si>
    <t>35  </t>
  </si>
  <si>
    <t>36  </t>
  </si>
  <si>
    <t>37  </t>
  </si>
  <si>
    <t>38  </t>
  </si>
  <si>
    <t>39  </t>
  </si>
  <si>
    <t>40  </t>
  </si>
  <si>
    <t>41  </t>
  </si>
  <si>
    <t>42  </t>
  </si>
  <si>
    <t>43  </t>
  </si>
  <si>
    <t>44  </t>
  </si>
  <si>
    <t>45  </t>
  </si>
  <si>
    <t>46  </t>
  </si>
  <si>
    <t>47  </t>
  </si>
  <si>
    <t>48  </t>
  </si>
  <si>
    <t>49  </t>
  </si>
  <si>
    <t>50  </t>
  </si>
  <si>
    <t>51  </t>
  </si>
  <si>
    <t>52  </t>
  </si>
  <si>
    <t>53  </t>
  </si>
  <si>
    <t>54  </t>
  </si>
  <si>
    <t>55  </t>
  </si>
  <si>
    <t>56  </t>
  </si>
  <si>
    <t>57  </t>
  </si>
  <si>
    <t>58  </t>
  </si>
  <si>
    <t>59  </t>
  </si>
  <si>
    <t>60  </t>
  </si>
  <si>
    <t>61  </t>
  </si>
  <si>
    <t>62  </t>
  </si>
  <si>
    <t>63  </t>
  </si>
  <si>
    <t>64  </t>
  </si>
  <si>
    <t>65  </t>
  </si>
  <si>
    <t>66  </t>
  </si>
  <si>
    <t>67  </t>
  </si>
  <si>
    <t>68  </t>
  </si>
  <si>
    <t>69  </t>
  </si>
  <si>
    <t>70  </t>
  </si>
  <si>
    <t>71  </t>
  </si>
  <si>
    <t>72  </t>
  </si>
  <si>
    <t>73  </t>
  </si>
  <si>
    <t>74  </t>
  </si>
  <si>
    <t>75  </t>
  </si>
  <si>
    <t>76  </t>
  </si>
  <si>
    <t>77  </t>
  </si>
  <si>
    <t>78  </t>
  </si>
  <si>
    <t>79  </t>
  </si>
  <si>
    <t>80  </t>
  </si>
  <si>
    <t>81  </t>
  </si>
  <si>
    <t>82  </t>
  </si>
  <si>
    <t>83  </t>
  </si>
  <si>
    <t>84  </t>
  </si>
  <si>
    <t>85  </t>
  </si>
  <si>
    <t>86  </t>
  </si>
  <si>
    <t>87  </t>
  </si>
  <si>
    <t>88  </t>
  </si>
  <si>
    <t>89  </t>
  </si>
  <si>
    <t>90  </t>
  </si>
  <si>
    <t>91  </t>
  </si>
  <si>
    <t>92  </t>
  </si>
  <si>
    <t>93  </t>
  </si>
  <si>
    <t>94  </t>
  </si>
  <si>
    <t>95  </t>
  </si>
  <si>
    <t>96  </t>
  </si>
  <si>
    <t>97  </t>
  </si>
  <si>
    <t>98  </t>
  </si>
  <si>
    <t>99  </t>
  </si>
  <si>
    <t>100  </t>
  </si>
  <si>
    <t>101  </t>
  </si>
  <si>
    <t>102  </t>
  </si>
  <si>
    <t>103  </t>
  </si>
  <si>
    <t>104  </t>
  </si>
  <si>
    <t>105  </t>
  </si>
  <si>
    <t>106  </t>
  </si>
  <si>
    <t>107  </t>
  </si>
  <si>
    <t>108  </t>
  </si>
  <si>
    <t>109  </t>
  </si>
  <si>
    <t>110  </t>
  </si>
  <si>
    <t>111  </t>
  </si>
  <si>
    <t>112  </t>
  </si>
  <si>
    <t>113  </t>
  </si>
  <si>
    <t>114  </t>
  </si>
  <si>
    <t>115  </t>
  </si>
  <si>
    <t>116  </t>
  </si>
  <si>
    <t>117  </t>
  </si>
  <si>
    <t>118  </t>
  </si>
  <si>
    <t>119  </t>
  </si>
  <si>
    <t>120  </t>
  </si>
  <si>
    <t>121  </t>
  </si>
  <si>
    <t>122  </t>
  </si>
  <si>
    <t>123  </t>
  </si>
  <si>
    <t>124  </t>
  </si>
  <si>
    <t>125  </t>
  </si>
  <si>
    <t>126  </t>
  </si>
  <si>
    <t>127  </t>
  </si>
  <si>
    <t>128  </t>
  </si>
  <si>
    <t>129  </t>
  </si>
  <si>
    <t>130  </t>
  </si>
  <si>
    <t>131  </t>
  </si>
  <si>
    <t>132  </t>
  </si>
  <si>
    <t>133  </t>
  </si>
  <si>
    <t>134  </t>
  </si>
  <si>
    <t>135  </t>
  </si>
  <si>
    <t>136  </t>
  </si>
  <si>
    <t>137  </t>
  </si>
  <si>
    <t>138  </t>
  </si>
  <si>
    <t>139  </t>
  </si>
  <si>
    <t>140  </t>
  </si>
  <si>
    <t>141  </t>
  </si>
  <si>
    <t>142  </t>
  </si>
  <si>
    <t>143  </t>
  </si>
  <si>
    <t>144  </t>
  </si>
  <si>
    <t>145  </t>
  </si>
  <si>
    <t>146  </t>
  </si>
  <si>
    <t>147  </t>
  </si>
  <si>
    <t>148  </t>
  </si>
  <si>
    <t>149  </t>
  </si>
  <si>
    <t>150  </t>
  </si>
  <si>
    <t>151  </t>
  </si>
  <si>
    <t>152  </t>
  </si>
  <si>
    <t>153  </t>
  </si>
  <si>
    <t>154  </t>
  </si>
  <si>
    <t>155  </t>
  </si>
  <si>
    <t>156  </t>
  </si>
  <si>
    <t>157  </t>
  </si>
  <si>
    <t>158  </t>
  </si>
  <si>
    <t>159  </t>
  </si>
  <si>
    <t>160  </t>
  </si>
  <si>
    <t>161  </t>
  </si>
  <si>
    <t>162  </t>
  </si>
  <si>
    <t>163  </t>
  </si>
  <si>
    <t>164  </t>
  </si>
  <si>
    <t>165  </t>
  </si>
  <si>
    <t>166  </t>
  </si>
  <si>
    <t>167  </t>
  </si>
  <si>
    <t>168  </t>
  </si>
  <si>
    <t>169  </t>
  </si>
  <si>
    <t>170  </t>
  </si>
  <si>
    <t>171  </t>
  </si>
  <si>
    <t>172  </t>
  </si>
  <si>
    <t>173  </t>
  </si>
  <si>
    <t>174  </t>
  </si>
  <si>
    <t>175  </t>
  </si>
  <si>
    <t>176  </t>
  </si>
  <si>
    <t>177  </t>
  </si>
  <si>
    <t>178  </t>
  </si>
  <si>
    <t>179  </t>
  </si>
  <si>
    <t>180  </t>
  </si>
  <si>
    <t>181  </t>
  </si>
  <si>
    <t>182  </t>
  </si>
  <si>
    <t>183  </t>
  </si>
  <si>
    <t>184  </t>
  </si>
  <si>
    <t>185  </t>
  </si>
  <si>
    <t>186  </t>
  </si>
  <si>
    <t>187  </t>
  </si>
  <si>
    <t>188  </t>
  </si>
  <si>
    <t>189  </t>
  </si>
  <si>
    <t>190  </t>
  </si>
  <si>
    <t>191  </t>
  </si>
  <si>
    <t>192  </t>
  </si>
  <si>
    <t>193  </t>
  </si>
  <si>
    <t>194  </t>
  </si>
  <si>
    <t>195  </t>
  </si>
  <si>
    <t>196  </t>
  </si>
  <si>
    <t>197  </t>
  </si>
  <si>
    <t>198  </t>
  </si>
  <si>
    <t>199  </t>
  </si>
  <si>
    <t>200  </t>
  </si>
  <si>
    <t>201  </t>
  </si>
  <si>
    <t>202  </t>
  </si>
  <si>
    <t>203  </t>
  </si>
  <si>
    <t>204  </t>
  </si>
  <si>
    <t>205  </t>
  </si>
  <si>
    <t>206  </t>
  </si>
  <si>
    <t>207  </t>
  </si>
  <si>
    <t>208  </t>
  </si>
  <si>
    <t>209  </t>
  </si>
  <si>
    <t>210  </t>
  </si>
  <si>
    <t>211  </t>
  </si>
  <si>
    <t>212  </t>
  </si>
  <si>
    <t>213  </t>
  </si>
  <si>
    <t>214  </t>
  </si>
  <si>
    <t>215  </t>
  </si>
  <si>
    <t>216  </t>
  </si>
  <si>
    <t>217  </t>
  </si>
  <si>
    <t>218  </t>
  </si>
  <si>
    <t>219  </t>
  </si>
  <si>
    <t>220  </t>
  </si>
  <si>
    <t>221  </t>
  </si>
  <si>
    <t>222  </t>
  </si>
  <si>
    <t>223  </t>
  </si>
  <si>
    <t>224  </t>
  </si>
  <si>
    <t>225  </t>
  </si>
  <si>
    <t>226  </t>
  </si>
  <si>
    <t>227  </t>
  </si>
  <si>
    <t>228  </t>
  </si>
  <si>
    <t>229  </t>
  </si>
  <si>
    <t>230  </t>
  </si>
  <si>
    <t>231  </t>
  </si>
  <si>
    <t>232  </t>
  </si>
  <si>
    <t>233  </t>
  </si>
  <si>
    <t>234  </t>
  </si>
  <si>
    <t>235  </t>
  </si>
  <si>
    <t>236  </t>
  </si>
  <si>
    <t>237  </t>
  </si>
  <si>
    <t>238  </t>
  </si>
  <si>
    <t>239  </t>
  </si>
  <si>
    <t>240  </t>
  </si>
  <si>
    <t>241  </t>
  </si>
  <si>
    <t>242  </t>
  </si>
  <si>
    <t>243  </t>
  </si>
  <si>
    <t>244  </t>
  </si>
  <si>
    <t>245  </t>
  </si>
  <si>
    <t>246  </t>
  </si>
  <si>
    <t>247  </t>
  </si>
  <si>
    <t>248  </t>
  </si>
  <si>
    <t>249  </t>
  </si>
  <si>
    <t>250  </t>
  </si>
  <si>
    <t>251  </t>
  </si>
  <si>
    <t>252  </t>
  </si>
  <si>
    <t>253  </t>
  </si>
  <si>
    <t>254  </t>
  </si>
  <si>
    <t>255  </t>
  </si>
  <si>
    <t>256  </t>
  </si>
  <si>
    <t>257  </t>
  </si>
  <si>
    <t>258  </t>
  </si>
  <si>
    <t>259  </t>
  </si>
  <si>
    <t>260  </t>
  </si>
  <si>
    <t>261  </t>
  </si>
  <si>
    <t>262  </t>
  </si>
  <si>
    <t>263  </t>
  </si>
  <si>
    <t>264  </t>
  </si>
  <si>
    <t>265  </t>
  </si>
  <si>
    <t>266  </t>
  </si>
  <si>
    <t>267  </t>
  </si>
  <si>
    <t>268  </t>
  </si>
  <si>
    <t>269  </t>
  </si>
  <si>
    <t>270  </t>
  </si>
  <si>
    <t>271  </t>
  </si>
  <si>
    <t>272  </t>
  </si>
  <si>
    <t>273  </t>
  </si>
  <si>
    <t>274  </t>
  </si>
  <si>
    <t>275  </t>
  </si>
  <si>
    <t>276  </t>
  </si>
  <si>
    <t>277  </t>
  </si>
  <si>
    <t>278  </t>
  </si>
  <si>
    <t>279  </t>
  </si>
  <si>
    <t>280  </t>
  </si>
  <si>
    <t>281  </t>
  </si>
  <si>
    <t>282  </t>
  </si>
  <si>
    <t>283  </t>
  </si>
  <si>
    <t>284  </t>
  </si>
  <si>
    <t>285  </t>
  </si>
  <si>
    <t>286  </t>
  </si>
  <si>
    <t>287  </t>
  </si>
  <si>
    <t>288  </t>
  </si>
  <si>
    <t>289  </t>
  </si>
  <si>
    <t>290  </t>
  </si>
  <si>
    <t>291  </t>
  </si>
  <si>
    <t>292  </t>
  </si>
  <si>
    <t>293  </t>
  </si>
  <si>
    <t>294  </t>
  </si>
  <si>
    <t>295  </t>
  </si>
  <si>
    <t>296  </t>
  </si>
  <si>
    <t>297  </t>
  </si>
  <si>
    <t>298  </t>
  </si>
  <si>
    <t>299  </t>
  </si>
  <si>
    <t>300  </t>
  </si>
  <si>
    <t>301  </t>
  </si>
  <si>
    <t>302  </t>
  </si>
  <si>
    <t>303  </t>
  </si>
  <si>
    <t>304  </t>
  </si>
  <si>
    <t>305  </t>
  </si>
  <si>
    <t>306  </t>
  </si>
  <si>
    <t>307  </t>
  </si>
  <si>
    <t>308  </t>
  </si>
  <si>
    <t>309  </t>
  </si>
  <si>
    <t>310  </t>
  </si>
  <si>
    <t>311  </t>
  </si>
  <si>
    <t>312  </t>
  </si>
  <si>
    <t>313  </t>
  </si>
  <si>
    <t>314  </t>
  </si>
  <si>
    <t>315  </t>
  </si>
  <si>
    <t>316  </t>
  </si>
  <si>
    <t>317  </t>
  </si>
  <si>
    <t>318  </t>
  </si>
  <si>
    <t>319  </t>
  </si>
  <si>
    <t>320  </t>
  </si>
  <si>
    <t>321  </t>
  </si>
  <si>
    <t>322  </t>
  </si>
  <si>
    <t>323  </t>
  </si>
  <si>
    <t>324  </t>
  </si>
  <si>
    <t>325  </t>
  </si>
  <si>
    <t>326  </t>
  </si>
  <si>
    <t>327  </t>
  </si>
  <si>
    <t>328  </t>
  </si>
  <si>
    <t>329  </t>
  </si>
  <si>
    <t>330  </t>
  </si>
  <si>
    <t>331  </t>
  </si>
  <si>
    <t>332  </t>
  </si>
  <si>
    <t>333  </t>
  </si>
  <si>
    <t>334  </t>
  </si>
  <si>
    <t>335  </t>
  </si>
  <si>
    <t>336  </t>
  </si>
  <si>
    <t>337  </t>
  </si>
  <si>
    <t>338  </t>
  </si>
  <si>
    <t>339  </t>
  </si>
  <si>
    <t>340  </t>
  </si>
  <si>
    <t>341  </t>
  </si>
  <si>
    <t>342  </t>
  </si>
  <si>
    <t>343  </t>
  </si>
  <si>
    <t>344  </t>
  </si>
  <si>
    <t>345  </t>
  </si>
  <si>
    <t>346  </t>
  </si>
  <si>
    <t>347  </t>
  </si>
  <si>
    <t>348  </t>
  </si>
  <si>
    <t>349  </t>
  </si>
  <si>
    <t>350  </t>
  </si>
  <si>
    <t>351  </t>
  </si>
  <si>
    <t>352  </t>
  </si>
  <si>
    <t>353  </t>
  </si>
  <si>
    <t>354  </t>
  </si>
  <si>
    <t>355  </t>
  </si>
  <si>
    <t>356  </t>
  </si>
  <si>
    <t>357  </t>
  </si>
  <si>
    <t>358  </t>
  </si>
  <si>
    <t>359  </t>
  </si>
  <si>
    <t>360  </t>
  </si>
  <si>
    <t> kredita  (08.07.2016)</t>
  </si>
  <si>
    <t>glavnice</t>
  </si>
  <si>
    <t>Kamata</t>
  </si>
  <si>
    <t>TOTAL:</t>
  </si>
  <si>
    <t>ORGINAL</t>
  </si>
  <si>
    <t>CF ratio</t>
  </si>
  <si>
    <t>CASH FLOW</t>
  </si>
  <si>
    <t>NKS= 3,15% + 6M EURIBOR</t>
  </si>
  <si>
    <t>(periodical)</t>
  </si>
  <si>
    <t xml:space="preserve">CF ratio </t>
  </si>
  <si>
    <t>(cumulative)</t>
  </si>
  <si>
    <t>6M EURIBOR-a</t>
  </si>
  <si>
    <t>Trend promena</t>
  </si>
  <si>
    <t>08.07.2016.</t>
  </si>
  <si>
    <t>31.12.2016.</t>
  </si>
  <si>
    <t>01.07.2017.</t>
  </si>
  <si>
    <t>31.12.2017.</t>
  </si>
  <si>
    <t>01.07.2018.</t>
  </si>
  <si>
    <t>31.12.2018.</t>
  </si>
  <si>
    <t>01.07.2019.</t>
  </si>
  <si>
    <t>31.12.2019.</t>
  </si>
  <si>
    <t>01.07.2020.</t>
  </si>
  <si>
    <t>31.12.2020.</t>
  </si>
  <si>
    <t>01.07.2021.</t>
  </si>
  <si>
    <t>31.12.2021.</t>
  </si>
  <si>
    <t>01.07.2022.</t>
  </si>
  <si>
    <t>31.12.2022.</t>
  </si>
  <si>
    <t>01.07.2023.</t>
  </si>
  <si>
    <t>31.12.2023.</t>
  </si>
  <si>
    <t>01.07.2024.</t>
  </si>
  <si>
    <t>31.12.2024.</t>
  </si>
  <si>
    <t>01.07.2025.</t>
  </si>
  <si>
    <t>31.12.2025.</t>
  </si>
  <si>
    <t>01.07.2026.</t>
  </si>
  <si>
    <t>31.12.2026.</t>
  </si>
  <si>
    <t>01.07.2027.</t>
  </si>
  <si>
    <t>31.12.2027.</t>
  </si>
  <si>
    <t>01.07.2028.</t>
  </si>
  <si>
    <t>31.12.2028.</t>
  </si>
  <si>
    <t>01.07.2029.</t>
  </si>
  <si>
    <t>31.12.2029.</t>
  </si>
  <si>
    <t>01.07.2030.</t>
  </si>
  <si>
    <t>31.12.2030.</t>
  </si>
  <si>
    <t>01.07.2031.</t>
  </si>
  <si>
    <t>31.12.2031.</t>
  </si>
  <si>
    <t>01.07.2032.</t>
  </si>
  <si>
    <t>31.12.2032.</t>
  </si>
  <si>
    <t>01.07.2033.</t>
  </si>
  <si>
    <t>31.12.2033.</t>
  </si>
  <si>
    <t>01.07.2034.</t>
  </si>
  <si>
    <t>31.12.2034.</t>
  </si>
  <si>
    <t>01.07.2035.</t>
  </si>
  <si>
    <t>31.12.2035.</t>
  </si>
  <si>
    <t>01.07.2036.</t>
  </si>
  <si>
    <t>01.07.2037.</t>
  </si>
  <si>
    <t>31.12.2036.</t>
  </si>
  <si>
    <t>31.12.2037.</t>
  </si>
  <si>
    <t>01.07.2038.</t>
  </si>
  <si>
    <t>31.12.2038.</t>
  </si>
  <si>
    <t>01.07.2039.</t>
  </si>
  <si>
    <t>01.07.2040.</t>
  </si>
  <si>
    <t>31.12.2040.</t>
  </si>
  <si>
    <t>01.07.2041.</t>
  </si>
  <si>
    <t>31.12.2041.</t>
  </si>
  <si>
    <t>01.07.2042.</t>
  </si>
  <si>
    <t>31.12.2042.</t>
  </si>
  <si>
    <t>01.07.2043.</t>
  </si>
  <si>
    <t>31.12.2043.</t>
  </si>
  <si>
    <t>01.07.2044.</t>
  </si>
  <si>
    <t>31.12.2044.</t>
  </si>
  <si>
    <t>01.07.2045.</t>
  </si>
  <si>
    <t>31.12.2045.</t>
  </si>
  <si>
    <t>01.07.2046.</t>
  </si>
  <si>
    <t>meseci</t>
  </si>
  <si>
    <t>kredit</t>
  </si>
  <si>
    <t>Datum</t>
  </si>
  <si>
    <t>3M CHF LIBOR:</t>
  </si>
  <si>
    <t>Referentna kamatna stopa</t>
  </si>
  <si>
    <t>Meseci</t>
  </si>
  <si>
    <t>Stopa</t>
  </si>
  <si>
    <t>"Isplata" kredita 01.04.2013</t>
  </si>
  <si>
    <t>TOTAL</t>
  </si>
  <si>
    <t xml:space="preserve">Razlika u odnosu na postojeći otplatni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</si>
</sst>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#,##0.00\ [$EUR];[Red]\-#,##0.00\ [$EUR]"/>
    <numFmt numFmtId="166" formatCode="#,##0\ [$EUR];[Red]\-#,##0\ [$EUR]"/>
    <numFmt numFmtId="167" formatCode="dd/mm/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indexed="8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0" fontId="2" fillId="3" borderId="1" xfId="0" applyFont="1" applyFill="1" applyBorder="1"/>
    <xf numFmtId="164" fontId="2" fillId="3" borderId="2" xfId="1" applyNumberFormat="1" applyFont="1" applyFill="1" applyBorder="1"/>
    <xf numFmtId="0" fontId="3" fillId="2" borderId="0" xfId="0" applyFont="1" applyFill="1"/>
    <xf numFmtId="165" fontId="3" fillId="2" borderId="0" xfId="0" applyNumberFormat="1" applyFont="1" applyFill="1" applyAlignment="1">
      <alignment horizontal="right"/>
    </xf>
    <xf numFmtId="166" fontId="0" fillId="0" borderId="3" xfId="0" applyNumberFormat="1" applyBorder="1"/>
    <xf numFmtId="0" fontId="0" fillId="0" borderId="0" xfId="0" applyBorder="1"/>
    <xf numFmtId="166" fontId="0" fillId="0" borderId="4" xfId="0" applyNumberFormat="1" applyBorder="1"/>
    <xf numFmtId="14" fontId="0" fillId="0" borderId="3" xfId="0" applyNumberFormat="1" applyBorder="1"/>
    <xf numFmtId="14" fontId="0" fillId="0" borderId="4" xfId="0" applyNumberFormat="1" applyBorder="1"/>
    <xf numFmtId="164" fontId="0" fillId="0" borderId="3" xfId="0" applyNumberFormat="1" applyBorder="1" applyAlignment="1">
      <alignment horizontal="right"/>
    </xf>
    <xf numFmtId="164" fontId="0" fillId="0" borderId="4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0" fontId="0" fillId="0" borderId="3" xfId="0" applyBorder="1"/>
    <xf numFmtId="0" fontId="0" fillId="0" borderId="4" xfId="0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0" fontId="9" fillId="0" borderId="0" xfId="0" applyFont="1" applyAlignment="1">
      <alignment horizontal="center" wrapText="1"/>
    </xf>
    <xf numFmtId="0" fontId="0" fillId="2" borderId="0" xfId="0" applyFill="1"/>
    <xf numFmtId="0" fontId="9" fillId="0" borderId="0" xfId="0" applyFont="1"/>
    <xf numFmtId="0" fontId="3" fillId="0" borderId="8" xfId="0" applyFont="1" applyBorder="1" applyAlignment="1">
      <alignment horizontal="right"/>
    </xf>
    <xf numFmtId="0" fontId="0" fillId="0" borderId="9" xfId="0" applyBorder="1"/>
    <xf numFmtId="0" fontId="3" fillId="0" borderId="10" xfId="0" applyFont="1" applyBorder="1" applyAlignment="1">
      <alignment horizontal="right"/>
    </xf>
    <xf numFmtId="0" fontId="0" fillId="3" borderId="11" xfId="0" applyFill="1" applyBorder="1"/>
    <xf numFmtId="165" fontId="0" fillId="0" borderId="12" xfId="0" applyNumberFormat="1" applyBorder="1"/>
    <xf numFmtId="0" fontId="0" fillId="0" borderId="13" xfId="0" applyBorder="1"/>
    <xf numFmtId="165" fontId="0" fillId="0" borderId="14" xfId="0" applyNumberFormat="1" applyBorder="1"/>
    <xf numFmtId="4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 applyAlignment="1">
      <alignment horizontal="right"/>
    </xf>
    <xf numFmtId="0" fontId="9" fillId="0" borderId="0" xfId="0" applyFont="1" applyAlignment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NumberFormat="1" applyFont="1"/>
    <xf numFmtId="3" fontId="3" fillId="0" borderId="0" xfId="0" applyNumberFormat="1" applyFont="1"/>
    <xf numFmtId="166" fontId="0" fillId="0" borderId="14" xfId="0" applyNumberFormat="1" applyBorder="1"/>
    <xf numFmtId="0" fontId="9" fillId="0" borderId="0" xfId="0" applyFont="1" applyAlignment="1">
      <alignment wrapText="1"/>
    </xf>
    <xf numFmtId="40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Border="1" applyAlignment="1">
      <alignment horizontal="center" wrapText="1"/>
    </xf>
    <xf numFmtId="166" fontId="0" fillId="0" borderId="3" xfId="0" applyNumberForma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/>
    <xf numFmtId="0" fontId="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/>
    <xf numFmtId="167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16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0" xfId="0" applyNumberFormat="1" applyBorder="1" applyAlignment="1">
      <alignment horizontal="center" wrapText="1"/>
    </xf>
    <xf numFmtId="167" fontId="3" fillId="0" borderId="0" xfId="0" applyNumberFormat="1" applyFont="1" applyBorder="1" applyAlignment="1">
      <alignment horizontal="right"/>
    </xf>
    <xf numFmtId="167" fontId="0" fillId="0" borderId="0" xfId="0" applyNumberFormat="1" applyBorder="1"/>
    <xf numFmtId="167" fontId="2" fillId="0" borderId="0" xfId="1" applyNumberFormat="1" applyFont="1" applyFill="1" applyBorder="1"/>
    <xf numFmtId="167" fontId="3" fillId="0" borderId="0" xfId="0" applyNumberFormat="1" applyFont="1" applyFill="1" applyAlignment="1">
      <alignment horizontal="right"/>
    </xf>
    <xf numFmtId="167" fontId="9" fillId="0" borderId="0" xfId="0" applyNumberFormat="1" applyFont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Border="1" applyAlignment="1"/>
    <xf numFmtId="3" fontId="0" fillId="0" borderId="0" xfId="0" applyNumberFormat="1"/>
    <xf numFmtId="3" fontId="12" fillId="0" borderId="0" xfId="0" applyNumberFormat="1" applyFont="1"/>
    <xf numFmtId="0" fontId="0" fillId="0" borderId="0" xfId="0" applyBorder="1" applyAlignment="1"/>
    <xf numFmtId="0" fontId="11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2" fillId="0" borderId="0" xfId="0" applyFont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3" fontId="0" fillId="0" borderId="18" xfId="0" applyNumberFormat="1" applyBorder="1"/>
    <xf numFmtId="10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12" fillId="0" borderId="1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9</xdr:row>
      <xdr:rowOff>76201</xdr:rowOff>
    </xdr:from>
    <xdr:to>
      <xdr:col>26</xdr:col>
      <xdr:colOff>133350</xdr:colOff>
      <xdr:row>24</xdr:row>
      <xdr:rowOff>152400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314" t="26573" r="12441" b="42345"/>
        <a:stretch/>
      </xdr:blipFill>
      <xdr:spPr>
        <a:xfrm>
          <a:off x="10220325" y="2200276"/>
          <a:ext cx="7448550" cy="3019424"/>
        </a:xfrm>
        <a:prstGeom prst="rect">
          <a:avLst/>
        </a:prstGeom>
      </xdr:spPr>
    </xdr:pic>
    <xdr:clientData/>
  </xdr:twoCellAnchor>
  <xdr:twoCellAnchor editAs="oneCell">
    <xdr:from>
      <xdr:col>14</xdr:col>
      <xdr:colOff>390524</xdr:colOff>
      <xdr:row>0</xdr:row>
      <xdr:rowOff>66675</xdr:rowOff>
    </xdr:from>
    <xdr:to>
      <xdr:col>18</xdr:col>
      <xdr:colOff>19049</xdr:colOff>
      <xdr:row>8</xdr:row>
      <xdr:rowOff>180975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176" t="53438" r="55985" b="25285"/>
        <a:stretch/>
      </xdr:blipFill>
      <xdr:spPr>
        <a:xfrm>
          <a:off x="10839449" y="66675"/>
          <a:ext cx="2066925" cy="1666875"/>
        </a:xfrm>
        <a:prstGeom prst="rect">
          <a:avLst/>
        </a:prstGeom>
      </xdr:spPr>
    </xdr:pic>
    <xdr:clientData/>
  </xdr:twoCellAnchor>
  <xdr:twoCellAnchor>
    <xdr:from>
      <xdr:col>14</xdr:col>
      <xdr:colOff>428625</xdr:colOff>
      <xdr:row>4</xdr:row>
      <xdr:rowOff>171450</xdr:rowOff>
    </xdr:from>
    <xdr:to>
      <xdr:col>17</xdr:col>
      <xdr:colOff>390525</xdr:colOff>
      <xdr:row>5</xdr:row>
      <xdr:rowOff>114300</xdr:rowOff>
    </xdr:to>
    <xdr:sp macro="" textlink="">
      <xdr:nvSpPr>
        <xdr:cNvPr id="6" name="Rectangle 5"/>
        <xdr:cNvSpPr/>
      </xdr:nvSpPr>
      <xdr:spPr>
        <a:xfrm>
          <a:off x="10296525" y="962025"/>
          <a:ext cx="1790700" cy="1333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Latn-RS" sz="1100"/>
        </a:p>
      </xdr:txBody>
    </xdr:sp>
    <xdr:clientData/>
  </xdr:twoCellAnchor>
  <xdr:twoCellAnchor>
    <xdr:from>
      <xdr:col>14</xdr:col>
      <xdr:colOff>466725</xdr:colOff>
      <xdr:row>17</xdr:row>
      <xdr:rowOff>0</xdr:rowOff>
    </xdr:from>
    <xdr:to>
      <xdr:col>18</xdr:col>
      <xdr:colOff>247651</xdr:colOff>
      <xdr:row>17</xdr:row>
      <xdr:rowOff>133350</xdr:rowOff>
    </xdr:to>
    <xdr:sp macro="" textlink="">
      <xdr:nvSpPr>
        <xdr:cNvPr id="8" name="Rectangle 7"/>
        <xdr:cNvSpPr/>
      </xdr:nvSpPr>
      <xdr:spPr>
        <a:xfrm>
          <a:off x="10334625" y="3714750"/>
          <a:ext cx="2219326" cy="1333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Latn-R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62" workbookViewId="0">
      <selection activeCell="J85" sqref="J85"/>
    </sheetView>
  </sheetViews>
  <sheetFormatPr defaultRowHeight="15" x14ac:dyDescent="0.25"/>
  <cols>
    <col min="5" max="5" width="9" bestFit="1" customWidth="1"/>
    <col min="6" max="6" width="9.28515625" bestFit="1" customWidth="1"/>
    <col min="7" max="7" width="8.5703125" bestFit="1" customWidth="1"/>
    <col min="8" max="8" width="14" bestFit="1" customWidth="1"/>
  </cols>
  <sheetData>
    <row r="1" spans="1:12" x14ac:dyDescent="0.25">
      <c r="A1" t="s">
        <v>454</v>
      </c>
      <c r="B1" s="67">
        <v>224000</v>
      </c>
      <c r="C1" s="35"/>
      <c r="D1" s="89" t="s">
        <v>386</v>
      </c>
      <c r="E1" s="90"/>
      <c r="F1" s="90"/>
      <c r="G1" s="90"/>
      <c r="H1" s="91"/>
      <c r="I1" s="65"/>
      <c r="L1" s="35"/>
    </row>
    <row r="2" spans="1:12" ht="15" customHeight="1" x14ac:dyDescent="0.25">
      <c r="A2" t="s">
        <v>453</v>
      </c>
      <c r="B2">
        <v>80</v>
      </c>
      <c r="C2" s="35"/>
      <c r="D2" s="92"/>
      <c r="E2" s="93"/>
      <c r="F2" s="93"/>
      <c r="G2" s="93"/>
      <c r="H2" s="94"/>
      <c r="I2" s="85"/>
      <c r="J2" s="85"/>
      <c r="K2" s="85"/>
      <c r="L2" s="85"/>
    </row>
    <row r="3" spans="1:12" ht="15.75" thickBot="1" x14ac:dyDescent="0.3">
      <c r="A3" t="s">
        <v>457</v>
      </c>
      <c r="C3" s="35"/>
      <c r="D3" s="95"/>
      <c r="E3" s="96"/>
      <c r="F3" s="96"/>
      <c r="G3" s="96"/>
      <c r="H3" s="97"/>
      <c r="I3" s="85"/>
      <c r="J3" s="85"/>
      <c r="K3" s="85"/>
      <c r="L3" s="85"/>
    </row>
    <row r="4" spans="1:12" x14ac:dyDescent="0.25">
      <c r="C4" s="35"/>
      <c r="D4" s="83"/>
      <c r="E4" s="1"/>
      <c r="H4" s="65"/>
      <c r="I4" s="65"/>
      <c r="L4" s="35"/>
    </row>
    <row r="5" spans="1:12" x14ac:dyDescent="0.25">
      <c r="A5" s="66" t="s">
        <v>460</v>
      </c>
      <c r="B5" s="66"/>
      <c r="C5" s="36"/>
      <c r="D5" s="84"/>
      <c r="E5" s="26"/>
      <c r="F5" s="36" t="s">
        <v>17</v>
      </c>
      <c r="G5" s="26"/>
      <c r="H5" s="68"/>
      <c r="I5" s="68"/>
      <c r="K5" s="36"/>
      <c r="L5" s="36"/>
    </row>
    <row r="6" spans="1:12" x14ac:dyDescent="0.25">
      <c r="A6" s="71" t="s">
        <v>458</v>
      </c>
      <c r="B6" s="74" t="s">
        <v>459</v>
      </c>
      <c r="C6" s="35" t="s">
        <v>455</v>
      </c>
      <c r="D6" s="84" t="s">
        <v>14</v>
      </c>
      <c r="E6" s="36" t="s">
        <v>16</v>
      </c>
      <c r="F6" s="36" t="s">
        <v>381</v>
      </c>
      <c r="G6" s="36" t="s">
        <v>382</v>
      </c>
      <c r="H6" s="69" t="s">
        <v>18</v>
      </c>
      <c r="I6" s="69"/>
      <c r="K6" s="36"/>
      <c r="L6" s="36"/>
    </row>
    <row r="7" spans="1:12" x14ac:dyDescent="0.25">
      <c r="C7" s="70">
        <v>41365</v>
      </c>
      <c r="D7">
        <v>0</v>
      </c>
      <c r="E7" s="86">
        <v>0</v>
      </c>
      <c r="F7" s="86">
        <v>0</v>
      </c>
      <c r="G7" s="86">
        <v>0</v>
      </c>
      <c r="H7" s="86">
        <v>224000</v>
      </c>
    </row>
    <row r="8" spans="1:12" x14ac:dyDescent="0.25">
      <c r="A8">
        <v>80</v>
      </c>
      <c r="B8" s="52">
        <v>0.11749999999999999</v>
      </c>
      <c r="C8" s="70">
        <v>41395</v>
      </c>
      <c r="D8">
        <v>1</v>
      </c>
      <c r="E8" s="86">
        <v>3982.73</v>
      </c>
      <c r="F8" s="86">
        <v>1928.02</v>
      </c>
      <c r="G8" s="86">
        <v>2054.71</v>
      </c>
      <c r="H8" s="86">
        <v>222071.98</v>
      </c>
    </row>
    <row r="9" spans="1:12" x14ac:dyDescent="0.25">
      <c r="A9">
        <v>79</v>
      </c>
      <c r="B9" s="52">
        <v>0.11749999999999999</v>
      </c>
      <c r="C9" s="70">
        <v>41426</v>
      </c>
      <c r="D9">
        <v>2</v>
      </c>
      <c r="E9" s="86">
        <v>3982.73</v>
      </c>
      <c r="F9" s="86">
        <v>1877.48</v>
      </c>
      <c r="G9" s="86">
        <v>2105.25</v>
      </c>
      <c r="H9" s="86">
        <v>220194.5</v>
      </c>
    </row>
    <row r="10" spans="1:12" x14ac:dyDescent="0.25">
      <c r="A10">
        <v>78</v>
      </c>
      <c r="B10" s="52">
        <v>0.11749999999999999</v>
      </c>
      <c r="C10" s="70">
        <v>41456</v>
      </c>
      <c r="D10">
        <v>3</v>
      </c>
      <c r="E10" s="86">
        <v>3982.73</v>
      </c>
      <c r="F10" s="86">
        <v>1962.92</v>
      </c>
      <c r="G10" s="86">
        <v>2019.81</v>
      </c>
      <c r="H10" s="86">
        <v>218231.58</v>
      </c>
    </row>
    <row r="11" spans="1:12" x14ac:dyDescent="0.25">
      <c r="A11">
        <v>77</v>
      </c>
      <c r="B11" s="52">
        <v>0.11749999999999999</v>
      </c>
      <c r="C11" s="70">
        <v>41487</v>
      </c>
      <c r="D11">
        <v>4</v>
      </c>
      <c r="E11" s="86">
        <v>3982.73</v>
      </c>
      <c r="F11" s="86">
        <v>1913.89</v>
      </c>
      <c r="G11" s="86">
        <v>2068.84</v>
      </c>
      <c r="H11" s="86">
        <v>216317.68999999997</v>
      </c>
    </row>
    <row r="12" spans="1:12" x14ac:dyDescent="0.25">
      <c r="A12">
        <v>76</v>
      </c>
      <c r="B12" s="52">
        <v>0.11749999999999999</v>
      </c>
      <c r="C12" s="70">
        <v>41518</v>
      </c>
      <c r="D12">
        <v>5</v>
      </c>
      <c r="E12" s="86">
        <v>3982.73</v>
      </c>
      <c r="F12" s="86">
        <v>1932.03</v>
      </c>
      <c r="G12" s="86">
        <v>2050.6999999999998</v>
      </c>
      <c r="H12" s="86">
        <v>214385.65999999997</v>
      </c>
    </row>
    <row r="13" spans="1:12" x14ac:dyDescent="0.25">
      <c r="A13">
        <v>75</v>
      </c>
      <c r="B13" s="52">
        <v>0.11749999999999999</v>
      </c>
      <c r="C13" s="70">
        <v>41548</v>
      </c>
      <c r="D13">
        <v>6</v>
      </c>
      <c r="E13" s="86">
        <v>3982.73</v>
      </c>
      <c r="F13" s="86">
        <v>2016.21</v>
      </c>
      <c r="G13" s="86">
        <v>1966.52</v>
      </c>
      <c r="H13" s="86">
        <v>212369.44999999998</v>
      </c>
    </row>
    <row r="14" spans="1:12" x14ac:dyDescent="0.25">
      <c r="A14">
        <v>74</v>
      </c>
      <c r="B14" s="52">
        <v>0.11749999999999999</v>
      </c>
      <c r="C14" s="70">
        <v>41579</v>
      </c>
      <c r="D14">
        <v>7</v>
      </c>
      <c r="E14" s="86">
        <v>3982.73</v>
      </c>
      <c r="F14" s="86">
        <v>1969.46</v>
      </c>
      <c r="G14" s="86">
        <v>2013.27</v>
      </c>
      <c r="H14" s="86">
        <v>210399.99</v>
      </c>
    </row>
    <row r="15" spans="1:12" x14ac:dyDescent="0.25">
      <c r="A15">
        <v>73</v>
      </c>
      <c r="B15" s="52">
        <v>0.11749999999999999</v>
      </c>
      <c r="C15" s="70">
        <v>41609</v>
      </c>
      <c r="D15">
        <v>8</v>
      </c>
      <c r="E15" s="86">
        <v>3982.73</v>
      </c>
      <c r="F15" s="86">
        <v>2052.77</v>
      </c>
      <c r="G15" s="86">
        <v>1929.96</v>
      </c>
      <c r="H15" s="86">
        <v>208347.22</v>
      </c>
    </row>
    <row r="16" spans="1:12" x14ac:dyDescent="0.25">
      <c r="A16">
        <v>72</v>
      </c>
      <c r="B16" s="52">
        <v>0.11749999999999999</v>
      </c>
      <c r="C16" s="70">
        <v>41640</v>
      </c>
      <c r="D16">
        <v>9</v>
      </c>
      <c r="E16" s="86">
        <v>3982.73</v>
      </c>
      <c r="F16" s="86">
        <v>2007.59</v>
      </c>
      <c r="G16" s="86">
        <v>1975.14</v>
      </c>
      <c r="H16" s="86">
        <v>206339.63</v>
      </c>
    </row>
    <row r="17" spans="1:8" x14ac:dyDescent="0.25">
      <c r="A17">
        <v>71</v>
      </c>
      <c r="B17" s="52">
        <v>0.11749999999999999</v>
      </c>
      <c r="C17" s="70">
        <v>42064</v>
      </c>
      <c r="D17">
        <v>10</v>
      </c>
      <c r="E17" s="86">
        <v>3982.73</v>
      </c>
      <c r="F17" s="86">
        <v>2026.62</v>
      </c>
      <c r="G17" s="86">
        <v>1956.1100000000001</v>
      </c>
      <c r="H17" s="86">
        <v>204313.01</v>
      </c>
    </row>
    <row r="18" spans="1:8" x14ac:dyDescent="0.25">
      <c r="A18">
        <v>70</v>
      </c>
      <c r="B18" s="52">
        <v>0.11749999999999999</v>
      </c>
      <c r="C18" s="70">
        <v>42095</v>
      </c>
      <c r="D18">
        <v>11</v>
      </c>
      <c r="E18" s="86">
        <v>3982.73</v>
      </c>
      <c r="F18" s="86">
        <v>2234.08</v>
      </c>
      <c r="G18" s="86">
        <v>1748.65</v>
      </c>
      <c r="H18" s="86">
        <v>202078.93000000002</v>
      </c>
    </row>
    <row r="19" spans="1:8" x14ac:dyDescent="0.25">
      <c r="A19">
        <v>69</v>
      </c>
      <c r="B19" s="52">
        <v>0.11749999999999999</v>
      </c>
      <c r="C19" s="70">
        <v>42125</v>
      </c>
      <c r="D19">
        <v>12</v>
      </c>
      <c r="E19" s="86">
        <v>3982.73</v>
      </c>
      <c r="F19" s="86">
        <v>2067.0100000000002</v>
      </c>
      <c r="G19" s="86">
        <v>1915.7199999999998</v>
      </c>
      <c r="H19" s="86">
        <v>200011.92</v>
      </c>
    </row>
    <row r="20" spans="1:8" x14ac:dyDescent="0.25">
      <c r="A20">
        <v>68</v>
      </c>
      <c r="B20" s="52">
        <v>0.11749999999999999</v>
      </c>
      <c r="C20" s="70">
        <v>42156</v>
      </c>
      <c r="D20">
        <v>13</v>
      </c>
      <c r="E20" s="86">
        <v>3982.73</v>
      </c>
      <c r="F20" s="86">
        <v>2148.0500000000002</v>
      </c>
      <c r="G20" s="86">
        <v>1834.6799999999998</v>
      </c>
      <c r="H20" s="86">
        <v>197863.87000000002</v>
      </c>
    </row>
    <row r="21" spans="1:8" x14ac:dyDescent="0.25">
      <c r="A21">
        <v>67</v>
      </c>
      <c r="B21" s="52">
        <v>0.11749999999999999</v>
      </c>
      <c r="C21" s="70">
        <v>42186</v>
      </c>
      <c r="D21">
        <v>14</v>
      </c>
      <c r="E21" s="86">
        <v>3982.73</v>
      </c>
      <c r="F21" s="86">
        <v>2106.9699999999998</v>
      </c>
      <c r="G21" s="86">
        <v>1875.7600000000002</v>
      </c>
      <c r="H21" s="86">
        <v>195756.90000000002</v>
      </c>
    </row>
    <row r="22" spans="1:8" x14ac:dyDescent="0.25">
      <c r="A22">
        <v>66</v>
      </c>
      <c r="B22" s="52">
        <v>0.11749999999999999</v>
      </c>
      <c r="C22" s="70">
        <v>42217</v>
      </c>
      <c r="D22">
        <v>15</v>
      </c>
      <c r="E22" s="86">
        <v>3982.73</v>
      </c>
      <c r="F22" s="86">
        <v>2187.08</v>
      </c>
      <c r="G22" s="86">
        <v>1795.65</v>
      </c>
      <c r="H22" s="86">
        <v>193569.82000000004</v>
      </c>
    </row>
    <row r="23" spans="1:8" x14ac:dyDescent="0.25">
      <c r="A23">
        <v>65</v>
      </c>
      <c r="B23" s="52">
        <v>0.11749999999999999</v>
      </c>
      <c r="C23" s="70">
        <v>42248</v>
      </c>
      <c r="D23">
        <v>16</v>
      </c>
      <c r="E23" s="86">
        <v>3982.73</v>
      </c>
      <c r="F23" s="86">
        <v>2147.6799999999998</v>
      </c>
      <c r="G23" s="86">
        <v>1835.0500000000002</v>
      </c>
      <c r="H23" s="86">
        <v>191422.14000000004</v>
      </c>
    </row>
    <row r="24" spans="1:8" x14ac:dyDescent="0.25">
      <c r="A24">
        <v>64</v>
      </c>
      <c r="B24" s="52">
        <v>0.11749999999999999</v>
      </c>
      <c r="C24" s="70">
        <v>42278</v>
      </c>
      <c r="D24">
        <v>17</v>
      </c>
      <c r="E24" s="86">
        <v>3982.73</v>
      </c>
      <c r="F24" s="86">
        <v>2168.04</v>
      </c>
      <c r="G24" s="86">
        <v>1814.69</v>
      </c>
      <c r="H24" s="86">
        <v>189254.10000000003</v>
      </c>
    </row>
    <row r="25" spans="1:8" x14ac:dyDescent="0.25">
      <c r="A25">
        <v>63</v>
      </c>
      <c r="B25" s="52">
        <v>0.11749999999999999</v>
      </c>
      <c r="C25" s="70">
        <v>42309</v>
      </c>
      <c r="D25">
        <v>18</v>
      </c>
      <c r="E25" s="86">
        <v>3982.73</v>
      </c>
      <c r="F25" s="86">
        <v>2246.73</v>
      </c>
      <c r="G25" s="86">
        <v>1736</v>
      </c>
      <c r="H25" s="86">
        <v>187007.37000000002</v>
      </c>
    </row>
    <row r="26" spans="1:8" x14ac:dyDescent="0.25">
      <c r="A26">
        <v>62</v>
      </c>
      <c r="B26" s="52">
        <v>0.11749999999999999</v>
      </c>
      <c r="C26" s="70">
        <v>42339</v>
      </c>
      <c r="D26">
        <v>19</v>
      </c>
      <c r="E26" s="86">
        <v>3982.73</v>
      </c>
      <c r="F26" s="86">
        <v>2209.89</v>
      </c>
      <c r="G26" s="86">
        <v>1772.8400000000001</v>
      </c>
      <c r="H26" s="86">
        <v>184797.48</v>
      </c>
    </row>
    <row r="27" spans="1:8" x14ac:dyDescent="0.25">
      <c r="A27">
        <v>61</v>
      </c>
      <c r="B27" s="52">
        <v>0.11749999999999999</v>
      </c>
      <c r="C27" s="70">
        <v>42370</v>
      </c>
      <c r="D27">
        <v>20</v>
      </c>
      <c r="E27" s="86">
        <v>3982.73</v>
      </c>
      <c r="F27" s="86">
        <v>2287.61</v>
      </c>
      <c r="G27" s="86">
        <v>1695.12</v>
      </c>
      <c r="H27" s="86">
        <v>182509.87000000002</v>
      </c>
    </row>
    <row r="28" spans="1:8" x14ac:dyDescent="0.25">
      <c r="A28">
        <v>60</v>
      </c>
      <c r="B28" s="52">
        <v>0.11749999999999999</v>
      </c>
      <c r="C28" s="70">
        <v>42401</v>
      </c>
      <c r="D28">
        <v>21</v>
      </c>
      <c r="E28" s="86">
        <v>3982.73</v>
      </c>
      <c r="F28" s="86">
        <v>2252.5300000000002</v>
      </c>
      <c r="G28" s="86">
        <v>1730.1999999999998</v>
      </c>
      <c r="H28" s="86">
        <v>180257.34000000003</v>
      </c>
    </row>
    <row r="29" spans="1:8" x14ac:dyDescent="0.25">
      <c r="A29">
        <v>59</v>
      </c>
      <c r="B29" s="52">
        <v>0.11749999999999999</v>
      </c>
      <c r="C29" s="70">
        <v>42430</v>
      </c>
      <c r="D29">
        <v>22</v>
      </c>
      <c r="E29" s="86">
        <v>3982.73</v>
      </c>
      <c r="F29" s="86">
        <v>2273.88</v>
      </c>
      <c r="G29" s="86">
        <v>1708.85</v>
      </c>
      <c r="H29" s="86">
        <v>177983.46000000002</v>
      </c>
    </row>
    <row r="30" spans="1:8" x14ac:dyDescent="0.25">
      <c r="A30">
        <v>58</v>
      </c>
      <c r="B30" s="52">
        <v>0.11749999999999999</v>
      </c>
      <c r="C30" s="70">
        <v>42461</v>
      </c>
      <c r="D30">
        <v>23</v>
      </c>
      <c r="E30" s="86">
        <v>3982.73</v>
      </c>
      <c r="F30" s="86">
        <v>2459.42</v>
      </c>
      <c r="G30" s="86">
        <v>1523.31</v>
      </c>
      <c r="H30" s="86">
        <v>175524.04</v>
      </c>
    </row>
    <row r="31" spans="1:8" x14ac:dyDescent="0.25">
      <c r="A31">
        <v>57</v>
      </c>
      <c r="B31" s="52">
        <v>0.11749999999999999</v>
      </c>
      <c r="C31" s="70">
        <v>42491</v>
      </c>
      <c r="D31">
        <v>24</v>
      </c>
      <c r="E31" s="86">
        <v>3982.73</v>
      </c>
      <c r="F31" s="86">
        <v>2318.7600000000002</v>
      </c>
      <c r="G31" s="86">
        <v>1663.9699999999998</v>
      </c>
      <c r="H31" s="86">
        <v>173205.28</v>
      </c>
    </row>
    <row r="32" spans="1:8" x14ac:dyDescent="0.25">
      <c r="A32">
        <v>56</v>
      </c>
      <c r="B32" s="52">
        <v>0.11749999999999999</v>
      </c>
      <c r="C32" s="70">
        <v>42522</v>
      </c>
      <c r="D32">
        <v>25</v>
      </c>
      <c r="E32" s="86">
        <v>3982.73</v>
      </c>
      <c r="F32" s="86">
        <v>2393.9499999999998</v>
      </c>
      <c r="G32" s="86">
        <v>1588.7800000000002</v>
      </c>
      <c r="H32" s="86">
        <v>170811.33</v>
      </c>
    </row>
    <row r="33" spans="1:8" x14ac:dyDescent="0.25">
      <c r="A33">
        <v>55</v>
      </c>
      <c r="B33" s="52">
        <v>0.11749999999999999</v>
      </c>
      <c r="C33" s="70">
        <v>42552</v>
      </c>
      <c r="D33">
        <v>26</v>
      </c>
      <c r="E33" s="86">
        <v>3982.73</v>
      </c>
      <c r="F33" s="86">
        <v>2363.4299999999998</v>
      </c>
      <c r="G33" s="86">
        <v>1619.3000000000002</v>
      </c>
      <c r="H33" s="86">
        <v>168447.9</v>
      </c>
    </row>
    <row r="34" spans="1:8" x14ac:dyDescent="0.25">
      <c r="A34">
        <v>54</v>
      </c>
      <c r="B34" s="52">
        <v>0.11749999999999999</v>
      </c>
      <c r="C34" s="70">
        <v>42583</v>
      </c>
      <c r="D34">
        <v>27</v>
      </c>
      <c r="E34" s="86">
        <v>3982.73</v>
      </c>
      <c r="F34" s="86">
        <v>2437.59</v>
      </c>
      <c r="G34" s="86">
        <v>1545.1399999999999</v>
      </c>
      <c r="H34" s="86">
        <v>166010.31</v>
      </c>
    </row>
    <row r="35" spans="1:8" x14ac:dyDescent="0.25">
      <c r="A35">
        <v>53</v>
      </c>
      <c r="B35" s="52">
        <v>0.11749999999999999</v>
      </c>
      <c r="C35" s="70">
        <v>42614</v>
      </c>
      <c r="D35">
        <v>28</v>
      </c>
      <c r="E35" s="86">
        <v>3982.73</v>
      </c>
      <c r="F35" s="86">
        <v>2408.9499999999998</v>
      </c>
      <c r="G35" s="86">
        <v>1573.7800000000002</v>
      </c>
      <c r="H35" s="86">
        <v>163601.35999999999</v>
      </c>
    </row>
    <row r="36" spans="1:8" x14ac:dyDescent="0.25">
      <c r="A36">
        <v>52</v>
      </c>
      <c r="B36" s="52">
        <v>0.11749999999999999</v>
      </c>
      <c r="C36" s="70">
        <v>42644</v>
      </c>
      <c r="D36">
        <v>29</v>
      </c>
      <c r="E36" s="86">
        <v>3982.73</v>
      </c>
      <c r="F36" s="86">
        <v>2431.7800000000002</v>
      </c>
      <c r="G36" s="86">
        <v>1550.9499999999998</v>
      </c>
      <c r="H36" s="86">
        <v>161169.57999999999</v>
      </c>
    </row>
    <row r="37" spans="1:8" x14ac:dyDescent="0.25">
      <c r="A37">
        <v>51</v>
      </c>
      <c r="B37" s="52">
        <v>0.11749999999999999</v>
      </c>
      <c r="C37" s="70">
        <v>42675</v>
      </c>
      <c r="D37">
        <v>30</v>
      </c>
      <c r="E37" s="86">
        <v>3982.73</v>
      </c>
      <c r="F37" s="86">
        <v>2504.35</v>
      </c>
      <c r="G37" s="86">
        <v>1478.38</v>
      </c>
      <c r="H37" s="86">
        <v>158665.22999999998</v>
      </c>
    </row>
    <row r="38" spans="1:8" x14ac:dyDescent="0.25">
      <c r="A38">
        <v>50</v>
      </c>
      <c r="B38" s="52">
        <v>0.11749999999999999</v>
      </c>
      <c r="C38" s="70">
        <v>42705</v>
      </c>
      <c r="D38">
        <v>31</v>
      </c>
      <c r="E38" s="86">
        <v>3982.73</v>
      </c>
      <c r="F38" s="86">
        <v>2478.58</v>
      </c>
      <c r="G38" s="86">
        <v>1504.15</v>
      </c>
      <c r="H38" s="86">
        <v>156186.65</v>
      </c>
    </row>
    <row r="39" spans="1:8" x14ac:dyDescent="0.25">
      <c r="A39">
        <v>49</v>
      </c>
      <c r="B39" s="52">
        <v>0.11749999999999999</v>
      </c>
      <c r="C39" s="70">
        <v>42736</v>
      </c>
      <c r="D39">
        <v>32</v>
      </c>
      <c r="E39" s="86">
        <v>3982.73</v>
      </c>
      <c r="F39" s="86">
        <v>2550.06</v>
      </c>
      <c r="G39" s="86">
        <v>1432.67</v>
      </c>
      <c r="H39" s="86">
        <v>153636.59</v>
      </c>
    </row>
    <row r="40" spans="1:8" x14ac:dyDescent="0.25">
      <c r="A40">
        <v>48</v>
      </c>
      <c r="B40" s="52">
        <v>0.11749999999999999</v>
      </c>
      <c r="C40" s="70">
        <v>42767</v>
      </c>
      <c r="D40">
        <v>33</v>
      </c>
      <c r="E40" s="86">
        <v>3982.73</v>
      </c>
      <c r="F40" s="86">
        <v>2526.25</v>
      </c>
      <c r="G40" s="86">
        <v>1456.48</v>
      </c>
      <c r="H40" s="86">
        <v>151110.34</v>
      </c>
    </row>
    <row r="41" spans="1:8" x14ac:dyDescent="0.25">
      <c r="A41">
        <v>47</v>
      </c>
      <c r="B41" s="52">
        <v>0.11749999999999999</v>
      </c>
      <c r="C41" s="70">
        <v>42795</v>
      </c>
      <c r="D41">
        <v>34</v>
      </c>
      <c r="E41" s="86">
        <v>3982.73</v>
      </c>
      <c r="F41" s="86">
        <v>2554.13</v>
      </c>
      <c r="G41" s="86">
        <v>1428.6</v>
      </c>
      <c r="H41" s="86">
        <v>148556.21</v>
      </c>
    </row>
    <row r="42" spans="1:8" x14ac:dyDescent="0.25">
      <c r="A42">
        <v>46</v>
      </c>
      <c r="B42" s="52">
        <v>0.11749999999999999</v>
      </c>
      <c r="C42" s="70">
        <v>42826</v>
      </c>
      <c r="D42">
        <v>35</v>
      </c>
      <c r="E42" s="86">
        <v>3982.73</v>
      </c>
      <c r="F42" s="86">
        <v>2669.29</v>
      </c>
      <c r="G42" s="86">
        <v>1313.44</v>
      </c>
      <c r="H42" s="86">
        <v>145886.91999999998</v>
      </c>
    </row>
    <row r="43" spans="1:8" x14ac:dyDescent="0.25">
      <c r="A43">
        <v>45</v>
      </c>
      <c r="B43" s="52">
        <v>0.11749999999999999</v>
      </c>
      <c r="C43" s="70">
        <v>42856</v>
      </c>
      <c r="D43">
        <v>36</v>
      </c>
      <c r="E43" s="86">
        <v>3982.73</v>
      </c>
      <c r="F43" s="86">
        <v>2603.5100000000002</v>
      </c>
      <c r="G43" s="86">
        <v>1379.2199999999998</v>
      </c>
      <c r="H43" s="86">
        <v>143283.40999999997</v>
      </c>
    </row>
    <row r="44" spans="1:8" x14ac:dyDescent="0.25">
      <c r="A44">
        <v>44</v>
      </c>
      <c r="B44" s="52">
        <v>0.11749999999999999</v>
      </c>
      <c r="C44" s="70">
        <v>42887</v>
      </c>
      <c r="D44">
        <v>37</v>
      </c>
      <c r="E44" s="86">
        <v>3982.73</v>
      </c>
      <c r="F44" s="86">
        <v>2672.02</v>
      </c>
      <c r="G44" s="86">
        <v>1310.71</v>
      </c>
      <c r="H44" s="86">
        <v>140611.38999999998</v>
      </c>
    </row>
    <row r="45" spans="1:8" x14ac:dyDescent="0.25">
      <c r="A45">
        <v>43</v>
      </c>
      <c r="B45" s="52">
        <v>0.11749999999999999</v>
      </c>
      <c r="C45" s="70">
        <v>42917</v>
      </c>
      <c r="D45">
        <v>38</v>
      </c>
      <c r="E45" s="86">
        <v>3982.73</v>
      </c>
      <c r="F45" s="86">
        <v>2653.39</v>
      </c>
      <c r="G45" s="86">
        <v>1329.3400000000001</v>
      </c>
      <c r="H45" s="86">
        <v>137957.99999999997</v>
      </c>
    </row>
    <row r="46" spans="1:8" x14ac:dyDescent="0.25">
      <c r="A46">
        <v>42</v>
      </c>
      <c r="B46" s="52">
        <v>0.11749999999999999</v>
      </c>
      <c r="C46" s="70">
        <v>42948</v>
      </c>
      <c r="D46">
        <v>39</v>
      </c>
      <c r="E46" s="86">
        <v>3982.73</v>
      </c>
      <c r="F46" s="86">
        <v>2720.74</v>
      </c>
      <c r="G46" s="86">
        <v>1261.9900000000002</v>
      </c>
      <c r="H46" s="86">
        <v>135237.25999999998</v>
      </c>
    </row>
    <row r="47" spans="1:8" x14ac:dyDescent="0.25">
      <c r="A47">
        <v>41</v>
      </c>
      <c r="B47" s="52">
        <v>0.11749999999999999</v>
      </c>
      <c r="C47" s="70">
        <v>42979</v>
      </c>
      <c r="D47">
        <v>40</v>
      </c>
      <c r="E47" s="86">
        <v>3982.73</v>
      </c>
      <c r="F47" s="86">
        <v>2704.19</v>
      </c>
      <c r="G47" s="86">
        <v>1278.54</v>
      </c>
      <c r="H47" s="86">
        <v>132533.06999999998</v>
      </c>
    </row>
    <row r="48" spans="1:8" x14ac:dyDescent="0.25">
      <c r="A48">
        <v>40</v>
      </c>
      <c r="B48" s="52">
        <v>0.11749999999999999</v>
      </c>
      <c r="C48" s="70">
        <v>43009</v>
      </c>
      <c r="D48">
        <v>41</v>
      </c>
      <c r="E48" s="86">
        <v>3982.73</v>
      </c>
      <c r="F48" s="86">
        <v>2729.76</v>
      </c>
      <c r="G48" s="86">
        <v>1252.9699999999998</v>
      </c>
      <c r="H48" s="86">
        <v>129803.30999999998</v>
      </c>
    </row>
    <row r="49" spans="1:8" x14ac:dyDescent="0.25">
      <c r="A49">
        <v>39</v>
      </c>
      <c r="B49" s="52">
        <v>0.11749999999999999</v>
      </c>
      <c r="C49" s="70">
        <v>43040</v>
      </c>
      <c r="D49">
        <v>42</v>
      </c>
      <c r="E49" s="86">
        <v>3982.73</v>
      </c>
      <c r="F49" s="86">
        <v>2795.33</v>
      </c>
      <c r="G49" s="86">
        <v>1187.4000000000001</v>
      </c>
      <c r="H49" s="86">
        <v>127007.97999999998</v>
      </c>
    </row>
    <row r="50" spans="1:8" x14ac:dyDescent="0.25">
      <c r="A50">
        <v>38</v>
      </c>
      <c r="B50" s="52">
        <v>0.11749999999999999</v>
      </c>
      <c r="C50" s="70">
        <v>43070</v>
      </c>
      <c r="D50">
        <v>43</v>
      </c>
      <c r="E50" s="86">
        <v>3982.73</v>
      </c>
      <c r="F50" s="86">
        <v>2781.99</v>
      </c>
      <c r="G50" s="86">
        <v>1200.7400000000002</v>
      </c>
      <c r="H50" s="86">
        <v>124225.98999999998</v>
      </c>
    </row>
    <row r="51" spans="1:8" x14ac:dyDescent="0.25">
      <c r="A51">
        <v>37</v>
      </c>
      <c r="B51" s="52">
        <v>0.11749999999999999</v>
      </c>
      <c r="C51" s="70">
        <v>43101</v>
      </c>
      <c r="D51">
        <v>44</v>
      </c>
      <c r="E51" s="86">
        <v>3982.73</v>
      </c>
      <c r="F51" s="86">
        <v>2846.35</v>
      </c>
      <c r="G51" s="86">
        <v>1136.3800000000001</v>
      </c>
      <c r="H51" s="86">
        <v>121379.63999999997</v>
      </c>
    </row>
    <row r="52" spans="1:8" x14ac:dyDescent="0.25">
      <c r="A52">
        <v>36</v>
      </c>
      <c r="B52" s="52">
        <v>0.11749999999999999</v>
      </c>
      <c r="C52" s="70">
        <v>43132</v>
      </c>
      <c r="D52">
        <v>45</v>
      </c>
      <c r="E52" s="86">
        <v>3982.73</v>
      </c>
      <c r="F52" s="86">
        <v>2835.21</v>
      </c>
      <c r="G52" s="86">
        <v>1147.52</v>
      </c>
      <c r="H52" s="86">
        <v>118544.42999999996</v>
      </c>
    </row>
    <row r="53" spans="1:8" x14ac:dyDescent="0.25">
      <c r="A53">
        <v>35</v>
      </c>
      <c r="B53" s="52">
        <v>0.11749999999999999</v>
      </c>
      <c r="C53" s="70">
        <v>43160</v>
      </c>
      <c r="D53">
        <v>46</v>
      </c>
      <c r="E53" s="86">
        <v>3982.73</v>
      </c>
      <c r="F53" s="86">
        <v>2858.92</v>
      </c>
      <c r="G53" s="86">
        <v>1123.81</v>
      </c>
      <c r="H53" s="86">
        <v>115685.50999999997</v>
      </c>
    </row>
    <row r="54" spans="1:8" x14ac:dyDescent="0.25">
      <c r="A54">
        <v>34</v>
      </c>
      <c r="B54" s="52">
        <v>0.11749999999999999</v>
      </c>
      <c r="C54" s="70">
        <v>43191</v>
      </c>
      <c r="D54">
        <v>47</v>
      </c>
      <c r="E54" s="86">
        <v>3982.73</v>
      </c>
      <c r="F54" s="86">
        <v>2992.61</v>
      </c>
      <c r="G54" s="86">
        <v>990.11999999999989</v>
      </c>
      <c r="H54" s="86">
        <v>112692.89999999997</v>
      </c>
    </row>
    <row r="55" spans="1:8" x14ac:dyDescent="0.25">
      <c r="A55">
        <v>33</v>
      </c>
      <c r="B55" s="52">
        <v>0.11749999999999999</v>
      </c>
      <c r="C55" s="70">
        <v>43221</v>
      </c>
      <c r="D55">
        <v>48</v>
      </c>
      <c r="E55" s="86">
        <v>3982.73</v>
      </c>
      <c r="F55" s="86">
        <v>2914.4</v>
      </c>
      <c r="G55" s="86">
        <v>1068.33</v>
      </c>
      <c r="H55" s="86">
        <v>109778.49999999997</v>
      </c>
    </row>
    <row r="56" spans="1:8" x14ac:dyDescent="0.25">
      <c r="A56">
        <v>32</v>
      </c>
      <c r="B56" s="52">
        <v>0.11749999999999999</v>
      </c>
      <c r="C56" s="70">
        <v>43252</v>
      </c>
      <c r="D56">
        <v>49</v>
      </c>
      <c r="E56" s="86">
        <v>3982.73</v>
      </c>
      <c r="F56" s="86">
        <v>2975.75</v>
      </c>
      <c r="G56" s="86">
        <v>1006.98</v>
      </c>
      <c r="H56" s="86">
        <v>106802.74999999997</v>
      </c>
    </row>
    <row r="57" spans="1:8" x14ac:dyDescent="0.25">
      <c r="A57">
        <v>31</v>
      </c>
      <c r="B57" s="52">
        <v>0.11749999999999999</v>
      </c>
      <c r="C57" s="70">
        <v>43282</v>
      </c>
      <c r="D57">
        <v>50</v>
      </c>
      <c r="E57" s="86">
        <v>3982.73</v>
      </c>
      <c r="F57" s="86">
        <v>2970.24</v>
      </c>
      <c r="G57" s="86">
        <v>1012.4900000000002</v>
      </c>
      <c r="H57" s="86">
        <v>103832.50999999997</v>
      </c>
    </row>
    <row r="58" spans="1:8" x14ac:dyDescent="0.25">
      <c r="A58">
        <v>30</v>
      </c>
      <c r="B58" s="52">
        <v>0.11749999999999999</v>
      </c>
      <c r="C58" s="70">
        <v>43313</v>
      </c>
      <c r="D58">
        <v>51</v>
      </c>
      <c r="E58" s="86">
        <v>3982.73</v>
      </c>
      <c r="F58" s="86">
        <v>3030.29</v>
      </c>
      <c r="G58" s="86">
        <v>952.44</v>
      </c>
      <c r="H58" s="86">
        <v>100802.21999999997</v>
      </c>
    </row>
    <row r="59" spans="1:8" x14ac:dyDescent="0.25">
      <c r="A59">
        <v>29</v>
      </c>
      <c r="B59" s="52">
        <v>0.11749999999999999</v>
      </c>
      <c r="C59" s="70">
        <v>43344</v>
      </c>
      <c r="D59">
        <v>52</v>
      </c>
      <c r="E59" s="86">
        <v>3982.73</v>
      </c>
      <c r="F59" s="86">
        <v>3027.12</v>
      </c>
      <c r="G59" s="86">
        <v>955.61000000000013</v>
      </c>
      <c r="H59" s="86">
        <v>97775.099999999977</v>
      </c>
    </row>
    <row r="60" spans="1:8" x14ac:dyDescent="0.25">
      <c r="A60">
        <v>28</v>
      </c>
      <c r="B60" s="52">
        <v>0.11749999999999999</v>
      </c>
      <c r="C60" s="70">
        <v>43374</v>
      </c>
      <c r="D60">
        <v>53</v>
      </c>
      <c r="E60" s="86">
        <v>3982.73</v>
      </c>
      <c r="F60" s="86">
        <v>3055.82</v>
      </c>
      <c r="G60" s="86">
        <v>926.90999999999985</v>
      </c>
      <c r="H60" s="86">
        <v>94719.27999999997</v>
      </c>
    </row>
    <row r="61" spans="1:8" x14ac:dyDescent="0.25">
      <c r="A61">
        <v>27</v>
      </c>
      <c r="B61" s="52">
        <v>0.11749999999999999</v>
      </c>
      <c r="C61" s="70">
        <v>43405</v>
      </c>
      <c r="D61">
        <v>54</v>
      </c>
      <c r="E61" s="86">
        <v>3982.73</v>
      </c>
      <c r="F61" s="86">
        <v>3113.89</v>
      </c>
      <c r="G61" s="86">
        <v>868.84000000000015</v>
      </c>
      <c r="H61" s="86">
        <v>91605.38999999997</v>
      </c>
    </row>
    <row r="62" spans="1:8" x14ac:dyDescent="0.25">
      <c r="A62">
        <v>26</v>
      </c>
      <c r="B62" s="52">
        <v>0.11749999999999999</v>
      </c>
      <c r="C62" s="70">
        <v>43435</v>
      </c>
      <c r="D62">
        <v>55</v>
      </c>
      <c r="E62" s="86">
        <v>3982.73</v>
      </c>
      <c r="F62" s="86">
        <v>3114.31</v>
      </c>
      <c r="G62" s="86">
        <v>868.42000000000007</v>
      </c>
      <c r="H62" s="86">
        <v>88491.079999999973</v>
      </c>
    </row>
    <row r="63" spans="1:8" x14ac:dyDescent="0.25">
      <c r="A63">
        <v>25</v>
      </c>
      <c r="B63" s="52">
        <v>0.11749999999999999</v>
      </c>
      <c r="C63" s="70">
        <v>43466</v>
      </c>
      <c r="D63">
        <v>56</v>
      </c>
      <c r="E63" s="86">
        <v>3982.73</v>
      </c>
      <c r="F63" s="86">
        <v>3171.02</v>
      </c>
      <c r="G63" s="86">
        <v>811.71</v>
      </c>
      <c r="H63" s="86">
        <v>85320.059999999969</v>
      </c>
    </row>
    <row r="64" spans="1:8" x14ac:dyDescent="0.25">
      <c r="A64">
        <v>24</v>
      </c>
      <c r="B64" s="52">
        <v>0.11749999999999999</v>
      </c>
      <c r="C64" s="70">
        <v>43497</v>
      </c>
      <c r="D64">
        <v>57</v>
      </c>
      <c r="E64" s="86">
        <v>3982.73</v>
      </c>
      <c r="F64" s="86">
        <v>3173.89</v>
      </c>
      <c r="G64" s="86">
        <v>808.84000000000015</v>
      </c>
      <c r="H64" s="86">
        <v>82146.169999999969</v>
      </c>
    </row>
    <row r="65" spans="1:8" x14ac:dyDescent="0.25">
      <c r="A65">
        <v>23</v>
      </c>
      <c r="B65" s="52">
        <v>0.11749999999999999</v>
      </c>
      <c r="C65" s="70">
        <v>43525</v>
      </c>
      <c r="D65">
        <v>58</v>
      </c>
      <c r="E65" s="86">
        <v>3982.73</v>
      </c>
      <c r="F65" s="86">
        <v>3203.98</v>
      </c>
      <c r="G65" s="86">
        <v>778.75</v>
      </c>
      <c r="H65" s="86">
        <v>78942.189999999973</v>
      </c>
    </row>
    <row r="66" spans="1:8" x14ac:dyDescent="0.25">
      <c r="A66">
        <v>22</v>
      </c>
      <c r="B66" s="52">
        <v>0.11749999999999999</v>
      </c>
      <c r="C66" s="70">
        <v>43556</v>
      </c>
      <c r="D66">
        <v>59</v>
      </c>
      <c r="E66" s="86">
        <v>3982.73</v>
      </c>
      <c r="F66" s="86">
        <v>3307.09</v>
      </c>
      <c r="G66" s="86">
        <v>675.63999999999987</v>
      </c>
      <c r="H66" s="86">
        <v>75635.099999999977</v>
      </c>
    </row>
    <row r="67" spans="1:8" x14ac:dyDescent="0.25">
      <c r="A67">
        <v>21</v>
      </c>
      <c r="B67" s="52">
        <v>0.11749999999999999</v>
      </c>
      <c r="C67" s="70">
        <v>43586</v>
      </c>
      <c r="D67">
        <v>60</v>
      </c>
      <c r="E67" s="86">
        <v>3982.73</v>
      </c>
      <c r="F67" s="86">
        <v>3265.71</v>
      </c>
      <c r="G67" s="86">
        <v>717.02</v>
      </c>
      <c r="H67" s="86">
        <v>72369.38999999997</v>
      </c>
    </row>
    <row r="68" spans="1:8" x14ac:dyDescent="0.25">
      <c r="A68">
        <v>20</v>
      </c>
      <c r="B68" s="52">
        <v>0.11749999999999999</v>
      </c>
      <c r="C68" s="70">
        <v>43617</v>
      </c>
      <c r="D68">
        <v>61</v>
      </c>
      <c r="E68" s="86">
        <v>3982.73</v>
      </c>
      <c r="F68" s="86">
        <v>3318.9</v>
      </c>
      <c r="G68" s="86">
        <v>663.82999999999993</v>
      </c>
      <c r="H68" s="86">
        <v>69050.489999999976</v>
      </c>
    </row>
    <row r="69" spans="1:8" x14ac:dyDescent="0.25">
      <c r="A69">
        <v>19</v>
      </c>
      <c r="B69" s="52">
        <v>0.11749999999999999</v>
      </c>
      <c r="C69" s="70">
        <v>43647</v>
      </c>
      <c r="D69">
        <v>62</v>
      </c>
      <c r="E69" s="86">
        <v>3982.73</v>
      </c>
      <c r="F69" s="86">
        <v>3328.13</v>
      </c>
      <c r="G69" s="86">
        <v>654.59999999999991</v>
      </c>
      <c r="H69" s="86">
        <v>65722.359999999971</v>
      </c>
    </row>
    <row r="70" spans="1:8" x14ac:dyDescent="0.25">
      <c r="A70">
        <v>18</v>
      </c>
      <c r="B70" s="52">
        <v>0.11749999999999999</v>
      </c>
      <c r="C70" s="70">
        <v>43678</v>
      </c>
      <c r="D70">
        <v>63</v>
      </c>
      <c r="E70" s="86">
        <v>3982.73</v>
      </c>
      <c r="F70" s="86">
        <v>3379.87</v>
      </c>
      <c r="G70" s="86">
        <v>602.86000000000013</v>
      </c>
      <c r="H70" s="86">
        <v>62342.489999999969</v>
      </c>
    </row>
    <row r="71" spans="1:8" x14ac:dyDescent="0.25">
      <c r="A71">
        <v>17</v>
      </c>
      <c r="B71" s="52">
        <v>0.11749999999999999</v>
      </c>
      <c r="C71" s="70">
        <v>43709</v>
      </c>
      <c r="D71">
        <v>64</v>
      </c>
      <c r="E71" s="86">
        <v>3982.73</v>
      </c>
      <c r="F71" s="86">
        <v>3391.72</v>
      </c>
      <c r="G71" s="86">
        <v>591.01000000000022</v>
      </c>
      <c r="H71" s="86">
        <v>58950.769999999968</v>
      </c>
    </row>
    <row r="72" spans="1:8" x14ac:dyDescent="0.25">
      <c r="A72">
        <v>16</v>
      </c>
      <c r="B72" s="52">
        <v>0.11749999999999999</v>
      </c>
      <c r="C72" s="70">
        <v>43739</v>
      </c>
      <c r="D72">
        <v>65</v>
      </c>
      <c r="E72" s="86">
        <v>3982.73</v>
      </c>
      <c r="F72" s="86">
        <v>3423.87</v>
      </c>
      <c r="G72" s="86">
        <v>558.86000000000013</v>
      </c>
      <c r="H72" s="86">
        <v>55526.899999999965</v>
      </c>
    </row>
    <row r="73" spans="1:8" x14ac:dyDescent="0.25">
      <c r="A73">
        <v>15</v>
      </c>
      <c r="B73" s="52">
        <v>0.11749999999999999</v>
      </c>
      <c r="C73" s="70">
        <v>43770</v>
      </c>
      <c r="D73">
        <v>66</v>
      </c>
      <c r="E73" s="86">
        <v>3982.73</v>
      </c>
      <c r="F73" s="86">
        <v>3473.39</v>
      </c>
      <c r="G73" s="86">
        <v>509.34000000000015</v>
      </c>
      <c r="H73" s="86">
        <v>52053.509999999966</v>
      </c>
    </row>
    <row r="74" spans="1:8" x14ac:dyDescent="0.25">
      <c r="A74">
        <v>14</v>
      </c>
      <c r="B74" s="52">
        <v>0.11749999999999999</v>
      </c>
      <c r="C74" s="70">
        <v>43800</v>
      </c>
      <c r="D74">
        <v>67</v>
      </c>
      <c r="E74" s="86">
        <v>3982.73</v>
      </c>
      <c r="F74" s="86">
        <v>3489.26</v>
      </c>
      <c r="G74" s="86">
        <v>493.4699999999998</v>
      </c>
      <c r="H74" s="86">
        <v>48564.249999999964</v>
      </c>
    </row>
    <row r="75" spans="1:8" x14ac:dyDescent="0.25">
      <c r="A75">
        <v>13</v>
      </c>
      <c r="B75" s="52">
        <v>0.11749999999999999</v>
      </c>
      <c r="C75" s="70">
        <v>43831</v>
      </c>
      <c r="D75">
        <v>68</v>
      </c>
      <c r="E75" s="86">
        <v>3982.73</v>
      </c>
      <c r="F75" s="86">
        <v>3537.26</v>
      </c>
      <c r="G75" s="86">
        <v>445.4699999999998</v>
      </c>
      <c r="H75" s="86">
        <v>45026.989999999962</v>
      </c>
    </row>
    <row r="76" spans="1:8" x14ac:dyDescent="0.25">
      <c r="A76">
        <v>12</v>
      </c>
      <c r="B76" s="52">
        <v>0.11749999999999999</v>
      </c>
      <c r="C76" s="70">
        <v>43862</v>
      </c>
      <c r="D76">
        <v>69</v>
      </c>
      <c r="E76" s="86">
        <v>3982.73</v>
      </c>
      <c r="F76" s="86">
        <v>3555.87</v>
      </c>
      <c r="G76" s="86">
        <v>426.86000000000013</v>
      </c>
      <c r="H76" s="86">
        <v>41471.119999999959</v>
      </c>
    </row>
    <row r="77" spans="1:8" x14ac:dyDescent="0.25">
      <c r="A77">
        <v>11</v>
      </c>
      <c r="B77" s="52">
        <v>0.11749999999999999</v>
      </c>
      <c r="C77" s="70">
        <v>43891</v>
      </c>
      <c r="D77">
        <v>70</v>
      </c>
      <c r="E77" s="86">
        <v>3982.73</v>
      </c>
      <c r="F77" s="86">
        <v>3589.58</v>
      </c>
      <c r="G77" s="86">
        <v>393.15000000000009</v>
      </c>
      <c r="H77" s="86">
        <v>37881.539999999957</v>
      </c>
    </row>
    <row r="78" spans="1:8" x14ac:dyDescent="0.25">
      <c r="A78">
        <v>10</v>
      </c>
      <c r="B78" s="52">
        <v>0.11749999999999999</v>
      </c>
      <c r="C78" s="70">
        <v>43922</v>
      </c>
      <c r="D78">
        <v>71</v>
      </c>
      <c r="E78" s="86">
        <v>3982.73</v>
      </c>
      <c r="F78" s="86">
        <v>3658.51</v>
      </c>
      <c r="G78" s="86">
        <v>324.2199999999998</v>
      </c>
      <c r="H78" s="86">
        <v>34223.029999999955</v>
      </c>
    </row>
    <row r="79" spans="1:8" x14ac:dyDescent="0.25">
      <c r="A79">
        <v>9</v>
      </c>
      <c r="B79" s="52">
        <v>0.11749999999999999</v>
      </c>
      <c r="C79" s="70">
        <v>43952</v>
      </c>
      <c r="D79">
        <v>72</v>
      </c>
      <c r="E79" s="86">
        <v>3982.73</v>
      </c>
      <c r="F79" s="86">
        <v>3658.29</v>
      </c>
      <c r="G79" s="86">
        <v>324.44000000000005</v>
      </c>
      <c r="H79" s="86">
        <v>30564.739999999954</v>
      </c>
    </row>
    <row r="80" spans="1:8" x14ac:dyDescent="0.25">
      <c r="A80">
        <v>8</v>
      </c>
      <c r="B80" s="52">
        <v>0.11749999999999999</v>
      </c>
      <c r="C80" s="70">
        <v>43983</v>
      </c>
      <c r="D80">
        <v>73</v>
      </c>
      <c r="E80" s="86">
        <v>3982.73</v>
      </c>
      <c r="F80" s="86">
        <v>3702.36</v>
      </c>
      <c r="G80" s="86">
        <v>280.36999999999989</v>
      </c>
      <c r="H80" s="86">
        <v>26862.379999999954</v>
      </c>
    </row>
    <row r="81" spans="1:8" x14ac:dyDescent="0.25">
      <c r="A81">
        <v>7</v>
      </c>
      <c r="B81" s="52">
        <v>0.11749999999999999</v>
      </c>
      <c r="C81" s="70">
        <v>44013</v>
      </c>
      <c r="D81">
        <v>74</v>
      </c>
      <c r="E81" s="86">
        <v>3982.73</v>
      </c>
      <c r="F81" s="86">
        <v>3728.07</v>
      </c>
      <c r="G81" s="86">
        <v>254.65999999999985</v>
      </c>
      <c r="H81" s="86">
        <v>23134.309999999954</v>
      </c>
    </row>
    <row r="82" spans="1:8" x14ac:dyDescent="0.25">
      <c r="A82">
        <v>6</v>
      </c>
      <c r="B82" s="52">
        <v>0.11749999999999999</v>
      </c>
      <c r="C82" s="70">
        <v>44044</v>
      </c>
      <c r="D82">
        <v>75</v>
      </c>
      <c r="E82" s="86">
        <v>3982.73</v>
      </c>
      <c r="F82" s="86">
        <v>3770.52</v>
      </c>
      <c r="G82" s="86">
        <v>212.21000000000004</v>
      </c>
      <c r="H82" s="86">
        <v>19363.789999999954</v>
      </c>
    </row>
    <row r="83" spans="1:8" x14ac:dyDescent="0.25">
      <c r="A83">
        <v>5</v>
      </c>
      <c r="B83" s="52">
        <v>0.11749999999999999</v>
      </c>
      <c r="C83" s="70">
        <v>44075</v>
      </c>
      <c r="D83">
        <v>76</v>
      </c>
      <c r="E83" s="86">
        <v>3982.73</v>
      </c>
      <c r="F83" s="86">
        <v>3799.16</v>
      </c>
      <c r="G83" s="86">
        <v>183.57000000000016</v>
      </c>
      <c r="H83" s="86">
        <v>15564.629999999954</v>
      </c>
    </row>
    <row r="84" spans="1:8" x14ac:dyDescent="0.25">
      <c r="A84">
        <v>4</v>
      </c>
      <c r="B84" s="52">
        <v>0.11749999999999999</v>
      </c>
      <c r="C84" s="70">
        <v>44105</v>
      </c>
      <c r="D84">
        <v>77</v>
      </c>
      <c r="E84" s="86">
        <v>3982.73</v>
      </c>
      <c r="F84" s="86">
        <v>3835.18</v>
      </c>
      <c r="G84" s="86">
        <v>147.55000000000018</v>
      </c>
      <c r="H84" s="86">
        <v>11729.449999999953</v>
      </c>
    </row>
    <row r="85" spans="1:8" x14ac:dyDescent="0.25">
      <c r="A85">
        <v>3</v>
      </c>
      <c r="B85" s="52">
        <v>0.11749999999999999</v>
      </c>
      <c r="C85" s="70">
        <v>44136</v>
      </c>
      <c r="D85">
        <v>78</v>
      </c>
      <c r="E85" s="86">
        <v>3982.73</v>
      </c>
      <c r="F85" s="86">
        <v>3875.14</v>
      </c>
      <c r="G85" s="86">
        <v>107.59000000000015</v>
      </c>
      <c r="H85" s="86">
        <v>7854.309999999954</v>
      </c>
    </row>
    <row r="86" spans="1:8" x14ac:dyDescent="0.25">
      <c r="A86">
        <v>2</v>
      </c>
      <c r="B86" s="52">
        <v>0.11749999999999999</v>
      </c>
      <c r="C86" s="70">
        <v>44166</v>
      </c>
      <c r="D86">
        <v>79</v>
      </c>
      <c r="E86" s="86">
        <v>3982.73</v>
      </c>
      <c r="F86" s="86">
        <v>3908.27</v>
      </c>
      <c r="G86" s="86">
        <v>74.460000000000036</v>
      </c>
      <c r="H86" s="86">
        <v>3946.039999999954</v>
      </c>
    </row>
    <row r="87" spans="1:8" x14ac:dyDescent="0.25">
      <c r="A87">
        <v>1</v>
      </c>
      <c r="B87" s="52">
        <v>0.11749999999999999</v>
      </c>
      <c r="C87" s="70">
        <v>44197</v>
      </c>
      <c r="D87">
        <v>80</v>
      </c>
      <c r="E87" s="86">
        <v>3982.73</v>
      </c>
      <c r="F87" s="86">
        <v>3946.04</v>
      </c>
      <c r="G87" s="86">
        <v>36.690000000000055</v>
      </c>
      <c r="H87" s="86">
        <v>-4.5929482439532876E-11</v>
      </c>
    </row>
    <row r="88" spans="1:8" x14ac:dyDescent="0.25">
      <c r="A88" s="98" t="s">
        <v>461</v>
      </c>
      <c r="B88" s="98"/>
      <c r="C88" s="98"/>
      <c r="D88" s="98"/>
      <c r="E88" s="87">
        <f>+SUM(E7:E87)</f>
        <v>318618.40000000002</v>
      </c>
      <c r="F88" s="87">
        <f t="shared" ref="F88:G88" si="0">+SUM(F7:F87)</f>
        <v>224000.00000000003</v>
      </c>
      <c r="G88" s="87">
        <f t="shared" si="0"/>
        <v>94618.400000000038</v>
      </c>
    </row>
    <row r="90" spans="1:8" x14ac:dyDescent="0.25">
      <c r="E90" s="86"/>
    </row>
  </sheetData>
  <mergeCells count="2">
    <mergeCell ref="D1:H3"/>
    <mergeCell ref="A88:D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G15" sqref="G15"/>
    </sheetView>
  </sheetViews>
  <sheetFormatPr defaultRowHeight="15" x14ac:dyDescent="0.25"/>
  <cols>
    <col min="5" max="5" width="9" bestFit="1" customWidth="1"/>
    <col min="6" max="6" width="9.28515625" bestFit="1" customWidth="1"/>
    <col min="7" max="7" width="8.5703125" bestFit="1" customWidth="1"/>
    <col min="8" max="8" width="14" bestFit="1" customWidth="1"/>
  </cols>
  <sheetData>
    <row r="1" spans="1:12" x14ac:dyDescent="0.25">
      <c r="A1" t="s">
        <v>454</v>
      </c>
      <c r="B1" s="67">
        <v>224000</v>
      </c>
      <c r="C1" s="35"/>
      <c r="D1" s="89" t="s">
        <v>386</v>
      </c>
      <c r="E1" s="90"/>
      <c r="F1" s="90"/>
      <c r="G1" s="90"/>
      <c r="H1" s="91"/>
      <c r="I1" s="65"/>
      <c r="L1" s="35"/>
    </row>
    <row r="2" spans="1:12" ht="15" customHeight="1" x14ac:dyDescent="0.25">
      <c r="A2" t="s">
        <v>453</v>
      </c>
      <c r="B2">
        <v>80</v>
      </c>
      <c r="C2" s="35"/>
      <c r="D2" s="92"/>
      <c r="E2" s="93"/>
      <c r="F2" s="93"/>
      <c r="G2" s="93"/>
      <c r="H2" s="94"/>
      <c r="I2" s="72"/>
      <c r="J2" s="72"/>
      <c r="K2" s="72"/>
      <c r="L2" s="72"/>
    </row>
    <row r="3" spans="1:12" ht="15.75" thickBot="1" x14ac:dyDescent="0.3">
      <c r="A3" t="s">
        <v>457</v>
      </c>
      <c r="C3" s="35"/>
      <c r="D3" s="95"/>
      <c r="E3" s="96"/>
      <c r="F3" s="96"/>
      <c r="G3" s="96"/>
      <c r="H3" s="97"/>
      <c r="I3" s="72"/>
      <c r="J3" s="72"/>
      <c r="K3" s="72"/>
      <c r="L3" s="72"/>
    </row>
    <row r="4" spans="1:12" x14ac:dyDescent="0.25">
      <c r="C4" s="35"/>
      <c r="D4" s="83"/>
      <c r="E4" s="1"/>
      <c r="H4" s="65"/>
      <c r="I4" s="65"/>
      <c r="L4" s="35"/>
    </row>
    <row r="5" spans="1:12" x14ac:dyDescent="0.25">
      <c r="A5" s="66" t="s">
        <v>460</v>
      </c>
      <c r="B5" s="66"/>
      <c r="C5" s="36"/>
      <c r="D5" s="84"/>
      <c r="E5" s="26"/>
      <c r="F5" s="36" t="s">
        <v>17</v>
      </c>
      <c r="G5" s="26"/>
      <c r="H5" s="68"/>
      <c r="I5" s="68"/>
      <c r="K5" s="36"/>
      <c r="L5" s="36"/>
    </row>
    <row r="6" spans="1:12" x14ac:dyDescent="0.25">
      <c r="A6" s="71" t="s">
        <v>458</v>
      </c>
      <c r="B6" s="74" t="s">
        <v>459</v>
      </c>
      <c r="C6" s="35" t="s">
        <v>455</v>
      </c>
      <c r="D6" s="84" t="s">
        <v>14</v>
      </c>
      <c r="E6" s="36" t="s">
        <v>16</v>
      </c>
      <c r="F6" s="36" t="s">
        <v>381</v>
      </c>
      <c r="G6" s="36" t="s">
        <v>382</v>
      </c>
      <c r="H6" s="69" t="s">
        <v>18</v>
      </c>
      <c r="I6" s="69"/>
      <c r="K6" s="36"/>
      <c r="L6" s="36"/>
    </row>
    <row r="7" spans="1:12" x14ac:dyDescent="0.25">
      <c r="C7" s="70">
        <v>41365</v>
      </c>
      <c r="D7">
        <v>0</v>
      </c>
      <c r="E7" s="86"/>
      <c r="F7" s="86"/>
      <c r="G7" s="86"/>
      <c r="H7" s="86">
        <v>224000</v>
      </c>
    </row>
    <row r="8" spans="1:12" x14ac:dyDescent="0.25">
      <c r="A8">
        <v>80</v>
      </c>
      <c r="B8" s="52">
        <v>0.11749999999999999</v>
      </c>
      <c r="C8" s="70">
        <v>41395</v>
      </c>
      <c r="D8">
        <v>1</v>
      </c>
      <c r="E8" s="86">
        <f>PMT($B$8/12,$B$2,-$H$7)</f>
        <v>4051.4098290053207</v>
      </c>
      <c r="F8" s="86">
        <f>+E8-G8</f>
        <v>1858.0764956719872</v>
      </c>
      <c r="G8" s="86">
        <f>+H7*B8/12</f>
        <v>2193.3333333333335</v>
      </c>
      <c r="H8" s="86">
        <f>+H7-F8</f>
        <v>222141.92350432801</v>
      </c>
    </row>
    <row r="9" spans="1:12" x14ac:dyDescent="0.25">
      <c r="A9">
        <v>79</v>
      </c>
      <c r="B9" s="52">
        <v>0.11749999999999999</v>
      </c>
      <c r="C9" s="70">
        <v>41426</v>
      </c>
      <c r="D9">
        <v>2</v>
      </c>
      <c r="E9" s="86">
        <v>4051.4098290053207</v>
      </c>
      <c r="F9" s="86">
        <f t="shared" ref="F9:F72" si="0">+E9-G9</f>
        <v>1876.2701613587756</v>
      </c>
      <c r="G9" s="86">
        <f t="shared" ref="G9:G72" si="1">+H8*B9/12</f>
        <v>2175.1396676465451</v>
      </c>
      <c r="H9" s="86">
        <f t="shared" ref="H9:H72" si="2">+H8-F9</f>
        <v>220265.65334296922</v>
      </c>
    </row>
    <row r="10" spans="1:12" x14ac:dyDescent="0.25">
      <c r="A10">
        <v>78</v>
      </c>
      <c r="B10" s="52">
        <v>0.11749999999999999</v>
      </c>
      <c r="C10" s="70">
        <v>41456</v>
      </c>
      <c r="D10">
        <v>3</v>
      </c>
      <c r="E10" s="86">
        <v>4051.4098290053207</v>
      </c>
      <c r="F10" s="86">
        <f t="shared" si="0"/>
        <v>1894.6419733554139</v>
      </c>
      <c r="G10" s="86">
        <f t="shared" si="1"/>
        <v>2156.7678556499068</v>
      </c>
      <c r="H10" s="86">
        <f t="shared" si="2"/>
        <v>218371.01136961381</v>
      </c>
    </row>
    <row r="11" spans="1:12" x14ac:dyDescent="0.25">
      <c r="A11">
        <v>77</v>
      </c>
      <c r="B11" s="52">
        <v>0.11749999999999999</v>
      </c>
      <c r="C11" s="70">
        <v>41487</v>
      </c>
      <c r="D11">
        <v>4</v>
      </c>
      <c r="E11" s="86">
        <v>4051.4098290053207</v>
      </c>
      <c r="F11" s="86">
        <f t="shared" si="0"/>
        <v>1913.1936760111853</v>
      </c>
      <c r="G11" s="86">
        <f t="shared" si="1"/>
        <v>2138.2161529941354</v>
      </c>
      <c r="H11" s="86">
        <f t="shared" si="2"/>
        <v>216457.81769360264</v>
      </c>
    </row>
    <row r="12" spans="1:12" x14ac:dyDescent="0.25">
      <c r="A12">
        <v>76</v>
      </c>
      <c r="B12" s="52">
        <v>0.11749999999999999</v>
      </c>
      <c r="C12" s="70">
        <v>41518</v>
      </c>
      <c r="D12">
        <v>5</v>
      </c>
      <c r="E12" s="86">
        <v>4051.4098290053207</v>
      </c>
      <c r="F12" s="86">
        <f t="shared" si="0"/>
        <v>1931.9270307554616</v>
      </c>
      <c r="G12" s="86">
        <f t="shared" si="1"/>
        <v>2119.4827982498591</v>
      </c>
      <c r="H12" s="86">
        <f t="shared" si="2"/>
        <v>214525.89066284717</v>
      </c>
    </row>
    <row r="13" spans="1:12" x14ac:dyDescent="0.25">
      <c r="A13">
        <v>75</v>
      </c>
      <c r="B13" s="52">
        <v>0.11749999999999999</v>
      </c>
      <c r="C13" s="70">
        <v>41548</v>
      </c>
      <c r="D13">
        <v>6</v>
      </c>
      <c r="E13" s="86">
        <v>4051.4098290053207</v>
      </c>
      <c r="F13" s="86">
        <f t="shared" si="0"/>
        <v>1950.8438162649422</v>
      </c>
      <c r="G13" s="86">
        <f t="shared" si="1"/>
        <v>2100.5660127403785</v>
      </c>
      <c r="H13" s="86">
        <f t="shared" si="2"/>
        <v>212575.04684658223</v>
      </c>
    </row>
    <row r="14" spans="1:12" x14ac:dyDescent="0.25">
      <c r="A14">
        <v>74</v>
      </c>
      <c r="B14" s="52">
        <v>0.11749999999999999</v>
      </c>
      <c r="C14" s="70">
        <v>41579</v>
      </c>
      <c r="D14">
        <v>7</v>
      </c>
      <c r="E14" s="86">
        <v>4051.4098290053207</v>
      </c>
      <c r="F14" s="86">
        <f t="shared" si="0"/>
        <v>1969.9458286325366</v>
      </c>
      <c r="G14" s="86">
        <f t="shared" si="1"/>
        <v>2081.4640003727841</v>
      </c>
      <c r="H14" s="86">
        <f t="shared" si="2"/>
        <v>210605.1010179497</v>
      </c>
    </row>
    <row r="15" spans="1:12" x14ac:dyDescent="0.25">
      <c r="A15">
        <v>73</v>
      </c>
      <c r="B15" s="52">
        <v>0.11749999999999999</v>
      </c>
      <c r="C15" s="70">
        <v>41609</v>
      </c>
      <c r="D15">
        <v>8</v>
      </c>
      <c r="E15" s="86">
        <v>4051.4098290053207</v>
      </c>
      <c r="F15" s="86">
        <f t="shared" si="0"/>
        <v>1989.2348815378969</v>
      </c>
      <c r="G15" s="86">
        <f t="shared" si="1"/>
        <v>2062.1749474674239</v>
      </c>
      <c r="H15" s="86">
        <f t="shared" si="2"/>
        <v>208615.86613641179</v>
      </c>
    </row>
    <row r="16" spans="1:12" x14ac:dyDescent="0.25">
      <c r="A16">
        <v>72</v>
      </c>
      <c r="B16" s="52">
        <v>0.11749999999999999</v>
      </c>
      <c r="C16" s="70">
        <v>41640</v>
      </c>
      <c r="D16">
        <v>9</v>
      </c>
      <c r="E16" s="86">
        <v>4051.4098290053207</v>
      </c>
      <c r="F16" s="86">
        <f t="shared" si="0"/>
        <v>2008.7128064196222</v>
      </c>
      <c r="G16" s="86">
        <f t="shared" si="1"/>
        <v>2042.6970225856985</v>
      </c>
      <c r="H16" s="86">
        <f t="shared" si="2"/>
        <v>206607.15332999217</v>
      </c>
    </row>
    <row r="17" spans="1:8" x14ac:dyDescent="0.25">
      <c r="A17">
        <v>71</v>
      </c>
      <c r="B17" s="52">
        <v>0.11749999999999999</v>
      </c>
      <c r="C17" s="70">
        <v>42064</v>
      </c>
      <c r="D17">
        <v>10</v>
      </c>
      <c r="E17" s="86">
        <v>4051.4098290053207</v>
      </c>
      <c r="F17" s="86">
        <f t="shared" si="0"/>
        <v>2028.3814526491476</v>
      </c>
      <c r="G17" s="86">
        <f t="shared" si="1"/>
        <v>2023.0283763561731</v>
      </c>
      <c r="H17" s="86">
        <f t="shared" si="2"/>
        <v>204578.77187734304</v>
      </c>
    </row>
    <row r="18" spans="1:8" x14ac:dyDescent="0.25">
      <c r="A18">
        <v>70</v>
      </c>
      <c r="B18" s="52">
        <v>0.11749999999999999</v>
      </c>
      <c r="C18" s="70">
        <v>42095</v>
      </c>
      <c r="D18">
        <v>11</v>
      </c>
      <c r="E18" s="86">
        <v>4051.4098290053207</v>
      </c>
      <c r="F18" s="86">
        <f t="shared" si="0"/>
        <v>2048.2426877063372</v>
      </c>
      <c r="G18" s="86">
        <f t="shared" si="1"/>
        <v>2003.1671412989838</v>
      </c>
      <c r="H18" s="86">
        <f t="shared" si="2"/>
        <v>202530.5291896367</v>
      </c>
    </row>
    <row r="19" spans="1:8" x14ac:dyDescent="0.25">
      <c r="A19">
        <v>69</v>
      </c>
      <c r="B19" s="52">
        <v>0.11749999999999999</v>
      </c>
      <c r="C19" s="70">
        <v>42125</v>
      </c>
      <c r="D19">
        <v>12</v>
      </c>
      <c r="E19" s="86">
        <v>4051.4098290053207</v>
      </c>
      <c r="F19" s="86">
        <f t="shared" si="0"/>
        <v>2068.2983973567952</v>
      </c>
      <c r="G19" s="86">
        <f t="shared" si="1"/>
        <v>1983.1114316485257</v>
      </c>
      <c r="H19" s="86">
        <f t="shared" si="2"/>
        <v>200462.23079227991</v>
      </c>
    </row>
    <row r="20" spans="1:8" x14ac:dyDescent="0.25">
      <c r="A20">
        <v>68</v>
      </c>
      <c r="B20" s="52">
        <v>0.11749999999999999</v>
      </c>
      <c r="C20" s="70">
        <v>42156</v>
      </c>
      <c r="D20">
        <v>13</v>
      </c>
      <c r="E20" s="86">
        <v>4051.4098290053207</v>
      </c>
      <c r="F20" s="86">
        <f t="shared" si="0"/>
        <v>2088.5504858309132</v>
      </c>
      <c r="G20" s="86">
        <f t="shared" si="1"/>
        <v>1962.8593431744073</v>
      </c>
      <c r="H20" s="86">
        <f t="shared" si="2"/>
        <v>198373.68030644901</v>
      </c>
    </row>
    <row r="21" spans="1:8" x14ac:dyDescent="0.25">
      <c r="A21">
        <v>67</v>
      </c>
      <c r="B21" s="52">
        <v>0.11749999999999999</v>
      </c>
      <c r="C21" s="70">
        <v>42186</v>
      </c>
      <c r="D21">
        <v>14</v>
      </c>
      <c r="E21" s="86">
        <v>4051.4098290053207</v>
      </c>
      <c r="F21" s="86">
        <f t="shared" si="0"/>
        <v>2109.000876004674</v>
      </c>
      <c r="G21" s="86">
        <f t="shared" si="1"/>
        <v>1942.4089530006465</v>
      </c>
      <c r="H21" s="86">
        <f t="shared" si="2"/>
        <v>196264.67943044435</v>
      </c>
    </row>
    <row r="22" spans="1:8" x14ac:dyDescent="0.25">
      <c r="A22">
        <v>66</v>
      </c>
      <c r="B22" s="52">
        <v>0.11749999999999999</v>
      </c>
      <c r="C22" s="70">
        <v>42217</v>
      </c>
      <c r="D22">
        <v>15</v>
      </c>
      <c r="E22" s="86">
        <v>4051.4098290053207</v>
      </c>
      <c r="F22" s="86">
        <f t="shared" si="0"/>
        <v>2129.6515095822197</v>
      </c>
      <c r="G22" s="86">
        <f t="shared" si="1"/>
        <v>1921.7583194231008</v>
      </c>
      <c r="H22" s="86">
        <f t="shared" si="2"/>
        <v>194135.02792086214</v>
      </c>
    </row>
    <row r="23" spans="1:8" x14ac:dyDescent="0.25">
      <c r="A23">
        <v>65</v>
      </c>
      <c r="B23" s="52">
        <v>0.11749999999999999</v>
      </c>
      <c r="C23" s="70">
        <v>42248</v>
      </c>
      <c r="D23">
        <v>16</v>
      </c>
      <c r="E23" s="86">
        <v>4051.4098290053207</v>
      </c>
      <c r="F23" s="86">
        <f t="shared" si="0"/>
        <v>2150.5043472802126</v>
      </c>
      <c r="G23" s="86">
        <f t="shared" si="1"/>
        <v>1900.9054817251083</v>
      </c>
      <c r="H23" s="86">
        <f t="shared" si="2"/>
        <v>191984.52357358192</v>
      </c>
    </row>
    <row r="24" spans="1:8" x14ac:dyDescent="0.25">
      <c r="A24">
        <v>64</v>
      </c>
      <c r="B24" s="52">
        <v>0.11749999999999999</v>
      </c>
      <c r="C24" s="70">
        <v>42278</v>
      </c>
      <c r="D24">
        <v>17</v>
      </c>
      <c r="E24" s="86">
        <v>4051.4098290053207</v>
      </c>
      <c r="F24" s="86">
        <f t="shared" si="0"/>
        <v>2171.561369013998</v>
      </c>
      <c r="G24" s="86">
        <f t="shared" si="1"/>
        <v>1879.8484599913227</v>
      </c>
      <c r="H24" s="86">
        <f t="shared" si="2"/>
        <v>189812.96220456791</v>
      </c>
    </row>
    <row r="25" spans="1:8" x14ac:dyDescent="0.25">
      <c r="A25">
        <v>63</v>
      </c>
      <c r="B25" s="52">
        <v>0.11749999999999999</v>
      </c>
      <c r="C25" s="70">
        <v>42309</v>
      </c>
      <c r="D25">
        <v>18</v>
      </c>
      <c r="E25" s="86">
        <v>4051.4098290053207</v>
      </c>
      <c r="F25" s="86">
        <f t="shared" si="0"/>
        <v>2192.8245740855937</v>
      </c>
      <c r="G25" s="86">
        <f t="shared" si="1"/>
        <v>1858.5852549197273</v>
      </c>
      <c r="H25" s="86">
        <f t="shared" si="2"/>
        <v>187620.13763048232</v>
      </c>
    </row>
    <row r="26" spans="1:8" x14ac:dyDescent="0.25">
      <c r="A26">
        <v>62</v>
      </c>
      <c r="B26" s="52">
        <v>0.11749999999999999</v>
      </c>
      <c r="C26" s="70">
        <v>42339</v>
      </c>
      <c r="D26">
        <v>19</v>
      </c>
      <c r="E26" s="86">
        <v>4051.4098290053207</v>
      </c>
      <c r="F26" s="86">
        <f t="shared" si="0"/>
        <v>2214.2959813735151</v>
      </c>
      <c r="G26" s="86">
        <f t="shared" si="1"/>
        <v>1837.1138476318058</v>
      </c>
      <c r="H26" s="86">
        <f t="shared" si="2"/>
        <v>185405.8416491088</v>
      </c>
    </row>
    <row r="27" spans="1:8" x14ac:dyDescent="0.25">
      <c r="A27">
        <v>61</v>
      </c>
      <c r="B27" s="52">
        <v>0.11749999999999999</v>
      </c>
      <c r="C27" s="70">
        <v>42370</v>
      </c>
      <c r="D27">
        <v>20</v>
      </c>
      <c r="E27" s="86">
        <v>4051.4098290053207</v>
      </c>
      <c r="F27" s="86">
        <f t="shared" si="0"/>
        <v>2235.9776295244637</v>
      </c>
      <c r="G27" s="86">
        <f t="shared" si="1"/>
        <v>1815.432199480857</v>
      </c>
      <c r="H27" s="86">
        <f t="shared" si="2"/>
        <v>183169.86401958435</v>
      </c>
    </row>
    <row r="28" spans="1:8" x14ac:dyDescent="0.25">
      <c r="A28">
        <v>60</v>
      </c>
      <c r="B28" s="52">
        <v>0.11749999999999999</v>
      </c>
      <c r="C28" s="70">
        <v>42401</v>
      </c>
      <c r="D28">
        <v>21</v>
      </c>
      <c r="E28" s="86">
        <v>4051.4098290053207</v>
      </c>
      <c r="F28" s="86">
        <f t="shared" si="0"/>
        <v>2257.8715771468906</v>
      </c>
      <c r="G28" s="86">
        <f t="shared" si="1"/>
        <v>1793.5382518584299</v>
      </c>
      <c r="H28" s="86">
        <f t="shared" si="2"/>
        <v>180911.99244243745</v>
      </c>
    </row>
    <row r="29" spans="1:8" x14ac:dyDescent="0.25">
      <c r="A29">
        <v>59</v>
      </c>
      <c r="B29" s="52">
        <v>0.11749999999999999</v>
      </c>
      <c r="C29" s="70">
        <v>42430</v>
      </c>
      <c r="D29">
        <v>22</v>
      </c>
      <c r="E29" s="86">
        <v>4051.4098290053207</v>
      </c>
      <c r="F29" s="86">
        <f t="shared" si="0"/>
        <v>2279.9799030064542</v>
      </c>
      <c r="G29" s="86">
        <f t="shared" si="1"/>
        <v>1771.4299259988666</v>
      </c>
      <c r="H29" s="86">
        <f t="shared" si="2"/>
        <v>178632.01253943099</v>
      </c>
    </row>
    <row r="30" spans="1:8" x14ac:dyDescent="0.25">
      <c r="A30">
        <v>58</v>
      </c>
      <c r="B30" s="52">
        <v>0.11749999999999999</v>
      </c>
      <c r="C30" s="70">
        <v>42461</v>
      </c>
      <c r="D30">
        <v>23</v>
      </c>
      <c r="E30" s="86">
        <v>4051.4098290053207</v>
      </c>
      <c r="F30" s="86">
        <f t="shared" si="0"/>
        <v>2302.3047062233927</v>
      </c>
      <c r="G30" s="86">
        <f t="shared" si="1"/>
        <v>1749.1051227819282</v>
      </c>
      <c r="H30" s="86">
        <f t="shared" si="2"/>
        <v>176329.70783320759</v>
      </c>
    </row>
    <row r="31" spans="1:8" x14ac:dyDescent="0.25">
      <c r="A31">
        <v>57</v>
      </c>
      <c r="B31" s="52">
        <v>0.11749999999999999</v>
      </c>
      <c r="C31" s="70">
        <v>42491</v>
      </c>
      <c r="D31">
        <v>24</v>
      </c>
      <c r="E31" s="86">
        <v>4051.4098290053207</v>
      </c>
      <c r="F31" s="86">
        <f t="shared" si="0"/>
        <v>2324.8481064718299</v>
      </c>
      <c r="G31" s="86">
        <f t="shared" si="1"/>
        <v>1726.5617225334909</v>
      </c>
      <c r="H31" s="86">
        <f t="shared" si="2"/>
        <v>174004.85972673577</v>
      </c>
    </row>
    <row r="32" spans="1:8" x14ac:dyDescent="0.25">
      <c r="A32">
        <v>56</v>
      </c>
      <c r="B32" s="52">
        <v>0.11749999999999999</v>
      </c>
      <c r="C32" s="70">
        <v>42522</v>
      </c>
      <c r="D32">
        <v>25</v>
      </c>
      <c r="E32" s="86">
        <v>4051.4098290053207</v>
      </c>
      <c r="F32" s="86">
        <f t="shared" si="0"/>
        <v>2347.612244181033</v>
      </c>
      <c r="G32" s="86">
        <f t="shared" si="1"/>
        <v>1703.7975848242877</v>
      </c>
      <c r="H32" s="86">
        <f t="shared" si="2"/>
        <v>171657.24748255473</v>
      </c>
    </row>
    <row r="33" spans="1:8" x14ac:dyDescent="0.25">
      <c r="A33">
        <v>55</v>
      </c>
      <c r="B33" s="52">
        <v>0.11749999999999999</v>
      </c>
      <c r="C33" s="70">
        <v>42552</v>
      </c>
      <c r="D33">
        <v>26</v>
      </c>
      <c r="E33" s="86">
        <v>4051.4098290053207</v>
      </c>
      <c r="F33" s="86">
        <f t="shared" si="0"/>
        <v>2370.5992807386392</v>
      </c>
      <c r="G33" s="86">
        <f t="shared" si="1"/>
        <v>1680.8105482666815</v>
      </c>
      <c r="H33" s="86">
        <f t="shared" si="2"/>
        <v>169286.64820181608</v>
      </c>
    </row>
    <row r="34" spans="1:8" x14ac:dyDescent="0.25">
      <c r="A34">
        <v>54</v>
      </c>
      <c r="B34" s="52">
        <v>0.11749999999999999</v>
      </c>
      <c r="C34" s="70">
        <v>42583</v>
      </c>
      <c r="D34">
        <v>27</v>
      </c>
      <c r="E34" s="86">
        <v>4051.4098290053207</v>
      </c>
      <c r="F34" s="86">
        <f t="shared" si="0"/>
        <v>2393.8113986958715</v>
      </c>
      <c r="G34" s="86">
        <f t="shared" si="1"/>
        <v>1657.598430309449</v>
      </c>
      <c r="H34" s="86">
        <f t="shared" si="2"/>
        <v>166892.83680312021</v>
      </c>
    </row>
    <row r="35" spans="1:8" x14ac:dyDescent="0.25">
      <c r="A35">
        <v>53</v>
      </c>
      <c r="B35" s="52">
        <v>0.11749999999999999</v>
      </c>
      <c r="C35" s="70">
        <v>42614</v>
      </c>
      <c r="D35">
        <v>28</v>
      </c>
      <c r="E35" s="86">
        <v>4051.4098290053207</v>
      </c>
      <c r="F35" s="86">
        <f t="shared" si="0"/>
        <v>2417.2508019747684</v>
      </c>
      <c r="G35" s="86">
        <f t="shared" si="1"/>
        <v>1634.1590270305521</v>
      </c>
      <c r="H35" s="86">
        <f t="shared" si="2"/>
        <v>164475.58600114545</v>
      </c>
    </row>
    <row r="36" spans="1:8" x14ac:dyDescent="0.25">
      <c r="A36">
        <v>52</v>
      </c>
      <c r="B36" s="52">
        <v>0.11749999999999999</v>
      </c>
      <c r="C36" s="70">
        <v>42644</v>
      </c>
      <c r="D36">
        <v>29</v>
      </c>
      <c r="E36" s="86">
        <v>4051.4098290053207</v>
      </c>
      <c r="F36" s="86">
        <f t="shared" si="0"/>
        <v>2440.9197160774384</v>
      </c>
      <c r="G36" s="86">
        <f t="shared" si="1"/>
        <v>1610.4901129278824</v>
      </c>
      <c r="H36" s="86">
        <f t="shared" si="2"/>
        <v>162034.666285068</v>
      </c>
    </row>
    <row r="37" spans="1:8" x14ac:dyDescent="0.25">
      <c r="A37">
        <v>51</v>
      </c>
      <c r="B37" s="52">
        <v>0.11749999999999999</v>
      </c>
      <c r="C37" s="70">
        <v>42675</v>
      </c>
      <c r="D37">
        <v>30</v>
      </c>
      <c r="E37" s="86">
        <v>4051.4098290053207</v>
      </c>
      <c r="F37" s="86">
        <f t="shared" si="0"/>
        <v>2464.820388297363</v>
      </c>
      <c r="G37" s="86">
        <f t="shared" si="1"/>
        <v>1586.5894407079575</v>
      </c>
      <c r="H37" s="86">
        <f t="shared" si="2"/>
        <v>159569.84589677062</v>
      </c>
    </row>
    <row r="38" spans="1:8" x14ac:dyDescent="0.25">
      <c r="A38">
        <v>50</v>
      </c>
      <c r="B38" s="52">
        <v>0.11749999999999999</v>
      </c>
      <c r="C38" s="70">
        <v>42705</v>
      </c>
      <c r="D38">
        <v>31</v>
      </c>
      <c r="E38" s="86">
        <v>4051.4098290053207</v>
      </c>
      <c r="F38" s="86">
        <f t="shared" si="0"/>
        <v>2488.9550879327753</v>
      </c>
      <c r="G38" s="86">
        <f t="shared" si="1"/>
        <v>1562.4547410725456</v>
      </c>
      <c r="H38" s="86">
        <f t="shared" si="2"/>
        <v>157080.89080883784</v>
      </c>
    </row>
    <row r="39" spans="1:8" x14ac:dyDescent="0.25">
      <c r="A39">
        <v>49</v>
      </c>
      <c r="B39" s="52">
        <v>0.11749999999999999</v>
      </c>
      <c r="C39" s="70">
        <v>42736</v>
      </c>
      <c r="D39">
        <v>32</v>
      </c>
      <c r="E39" s="86">
        <v>4051.4098290053207</v>
      </c>
      <c r="F39" s="86">
        <f t="shared" si="0"/>
        <v>2513.326106502117</v>
      </c>
      <c r="G39" s="86">
        <f t="shared" si="1"/>
        <v>1538.0837225032037</v>
      </c>
      <c r="H39" s="86">
        <f t="shared" si="2"/>
        <v>154567.56470233572</v>
      </c>
    </row>
    <row r="40" spans="1:8" x14ac:dyDescent="0.25">
      <c r="A40">
        <v>48</v>
      </c>
      <c r="B40" s="52">
        <v>0.11749999999999999</v>
      </c>
      <c r="C40" s="70">
        <v>42767</v>
      </c>
      <c r="D40">
        <v>33</v>
      </c>
      <c r="E40" s="86">
        <v>4051.4098290053207</v>
      </c>
      <c r="F40" s="86">
        <f t="shared" si="0"/>
        <v>2537.9357579616171</v>
      </c>
      <c r="G40" s="86">
        <f t="shared" si="1"/>
        <v>1513.4740710437038</v>
      </c>
      <c r="H40" s="86">
        <f t="shared" si="2"/>
        <v>152029.6289443741</v>
      </c>
    </row>
    <row r="41" spans="1:8" x14ac:dyDescent="0.25">
      <c r="A41">
        <v>47</v>
      </c>
      <c r="B41" s="52">
        <v>0.11749999999999999</v>
      </c>
      <c r="C41" s="70">
        <v>42795</v>
      </c>
      <c r="D41">
        <v>34</v>
      </c>
      <c r="E41" s="86">
        <v>4051.4098290053207</v>
      </c>
      <c r="F41" s="86">
        <f t="shared" si="0"/>
        <v>2562.7863789249914</v>
      </c>
      <c r="G41" s="86">
        <f t="shared" si="1"/>
        <v>1488.6234500803296</v>
      </c>
      <c r="H41" s="86">
        <f t="shared" si="2"/>
        <v>149466.8425654491</v>
      </c>
    </row>
    <row r="42" spans="1:8" x14ac:dyDescent="0.25">
      <c r="A42">
        <v>46</v>
      </c>
      <c r="B42" s="52">
        <v>0.11749999999999999</v>
      </c>
      <c r="C42" s="70">
        <v>42826</v>
      </c>
      <c r="D42">
        <v>35</v>
      </c>
      <c r="E42" s="86">
        <v>4051.4098290053207</v>
      </c>
      <c r="F42" s="86">
        <f t="shared" si="0"/>
        <v>2587.8803288852987</v>
      </c>
      <c r="G42" s="86">
        <f t="shared" si="1"/>
        <v>1463.5295001200222</v>
      </c>
      <c r="H42" s="86">
        <f t="shared" si="2"/>
        <v>146878.96223656379</v>
      </c>
    </row>
    <row r="43" spans="1:8" x14ac:dyDescent="0.25">
      <c r="A43">
        <v>45</v>
      </c>
      <c r="B43" s="52">
        <v>0.11749999999999999</v>
      </c>
      <c r="C43" s="70">
        <v>42856</v>
      </c>
      <c r="D43">
        <v>36</v>
      </c>
      <c r="E43" s="86">
        <v>4051.4098290053207</v>
      </c>
      <c r="F43" s="86">
        <f t="shared" si="0"/>
        <v>2613.2199904389672</v>
      </c>
      <c r="G43" s="86">
        <f t="shared" si="1"/>
        <v>1438.1898385663537</v>
      </c>
      <c r="H43" s="86">
        <f t="shared" si="2"/>
        <v>144265.74224612484</v>
      </c>
    </row>
    <row r="44" spans="1:8" x14ac:dyDescent="0.25">
      <c r="A44">
        <v>44</v>
      </c>
      <c r="B44" s="52">
        <v>0.11749999999999999</v>
      </c>
      <c r="C44" s="70">
        <v>42887</v>
      </c>
      <c r="D44">
        <v>37</v>
      </c>
      <c r="E44" s="86">
        <v>4051.4098290053207</v>
      </c>
      <c r="F44" s="86">
        <f t="shared" si="0"/>
        <v>2638.8077695120155</v>
      </c>
      <c r="G44" s="86">
        <f t="shared" si="1"/>
        <v>1412.6020594933054</v>
      </c>
      <c r="H44" s="86">
        <f t="shared" si="2"/>
        <v>141626.93447661283</v>
      </c>
    </row>
    <row r="45" spans="1:8" x14ac:dyDescent="0.25">
      <c r="A45">
        <v>43</v>
      </c>
      <c r="B45" s="52">
        <v>0.11749999999999999</v>
      </c>
      <c r="C45" s="70">
        <v>42917</v>
      </c>
      <c r="D45">
        <v>38</v>
      </c>
      <c r="E45" s="86">
        <v>4051.4098290053207</v>
      </c>
      <c r="F45" s="86">
        <f t="shared" si="0"/>
        <v>2664.6460955884868</v>
      </c>
      <c r="G45" s="86">
        <f t="shared" si="1"/>
        <v>1386.7637334168339</v>
      </c>
      <c r="H45" s="86">
        <f t="shared" si="2"/>
        <v>138962.28838102435</v>
      </c>
    </row>
    <row r="46" spans="1:8" x14ac:dyDescent="0.25">
      <c r="A46">
        <v>42</v>
      </c>
      <c r="B46" s="52">
        <v>0.11749999999999999</v>
      </c>
      <c r="C46" s="70">
        <v>42948</v>
      </c>
      <c r="D46">
        <v>39</v>
      </c>
      <c r="E46" s="86">
        <v>4051.4098290053207</v>
      </c>
      <c r="F46" s="86">
        <f t="shared" si="0"/>
        <v>2690.737421941124</v>
      </c>
      <c r="G46" s="86">
        <f t="shared" si="1"/>
        <v>1360.6724070641967</v>
      </c>
      <c r="H46" s="86">
        <f t="shared" si="2"/>
        <v>136271.55095908322</v>
      </c>
    </row>
    <row r="47" spans="1:8" x14ac:dyDescent="0.25">
      <c r="A47">
        <v>41</v>
      </c>
      <c r="B47" s="52">
        <v>0.11749999999999999</v>
      </c>
      <c r="C47" s="70">
        <v>42979</v>
      </c>
      <c r="D47">
        <v>40</v>
      </c>
      <c r="E47" s="86">
        <v>4051.4098290053207</v>
      </c>
      <c r="F47" s="86">
        <f t="shared" si="0"/>
        <v>2717.0842258642979</v>
      </c>
      <c r="G47" s="86">
        <f t="shared" si="1"/>
        <v>1334.3256031410231</v>
      </c>
      <c r="H47" s="86">
        <f t="shared" si="2"/>
        <v>133554.46673321893</v>
      </c>
    </row>
    <row r="48" spans="1:8" x14ac:dyDescent="0.25">
      <c r="A48">
        <v>40</v>
      </c>
      <c r="B48" s="52">
        <v>0.11749999999999999</v>
      </c>
      <c r="C48" s="70">
        <v>43009</v>
      </c>
      <c r="D48">
        <v>41</v>
      </c>
      <c r="E48" s="86">
        <v>4051.4098290053207</v>
      </c>
      <c r="F48" s="86">
        <f t="shared" si="0"/>
        <v>2743.6890089092185</v>
      </c>
      <c r="G48" s="86">
        <f t="shared" si="1"/>
        <v>1307.720820096102</v>
      </c>
      <c r="H48" s="86">
        <f t="shared" si="2"/>
        <v>130810.77772430971</v>
      </c>
    </row>
    <row r="49" spans="1:8" x14ac:dyDescent="0.25">
      <c r="A49">
        <v>39</v>
      </c>
      <c r="B49" s="52">
        <v>0.11749999999999999</v>
      </c>
      <c r="C49" s="70">
        <v>43040</v>
      </c>
      <c r="D49">
        <v>42</v>
      </c>
      <c r="E49" s="86">
        <v>4051.4098290053207</v>
      </c>
      <c r="F49" s="86">
        <f t="shared" si="0"/>
        <v>2770.554297121455</v>
      </c>
      <c r="G49" s="86">
        <f t="shared" si="1"/>
        <v>1280.8555318838658</v>
      </c>
      <c r="H49" s="86">
        <f t="shared" si="2"/>
        <v>128040.22342718825</v>
      </c>
    </row>
    <row r="50" spans="1:8" x14ac:dyDescent="0.25">
      <c r="A50">
        <v>38</v>
      </c>
      <c r="B50" s="52">
        <v>0.11749999999999999</v>
      </c>
      <c r="C50" s="70">
        <v>43070</v>
      </c>
      <c r="D50">
        <v>43</v>
      </c>
      <c r="E50" s="86">
        <v>4051.4098290053207</v>
      </c>
      <c r="F50" s="86">
        <f t="shared" si="0"/>
        <v>2797.6826412807695</v>
      </c>
      <c r="G50" s="86">
        <f t="shared" si="1"/>
        <v>1253.7271877245514</v>
      </c>
      <c r="H50" s="86">
        <f t="shared" si="2"/>
        <v>125242.54078590748</v>
      </c>
    </row>
    <row r="51" spans="1:8" x14ac:dyDescent="0.25">
      <c r="A51">
        <v>37</v>
      </c>
      <c r="B51" s="52">
        <v>0.11749999999999999</v>
      </c>
      <c r="C51" s="70">
        <v>43101</v>
      </c>
      <c r="D51">
        <v>44</v>
      </c>
      <c r="E51" s="86">
        <v>4051.4098290053207</v>
      </c>
      <c r="F51" s="86">
        <f t="shared" si="0"/>
        <v>2825.0766171433097</v>
      </c>
      <c r="G51" s="86">
        <f t="shared" si="1"/>
        <v>1226.3332118620108</v>
      </c>
      <c r="H51" s="86">
        <f t="shared" si="2"/>
        <v>122417.46416876417</v>
      </c>
    </row>
    <row r="52" spans="1:8" x14ac:dyDescent="0.25">
      <c r="A52">
        <v>36</v>
      </c>
      <c r="B52" s="52">
        <v>0.11749999999999999</v>
      </c>
      <c r="C52" s="70">
        <v>43132</v>
      </c>
      <c r="D52">
        <v>45</v>
      </c>
      <c r="E52" s="86">
        <v>4051.4098290053207</v>
      </c>
      <c r="F52" s="86">
        <f t="shared" si="0"/>
        <v>2852.7388256861714</v>
      </c>
      <c r="G52" s="86">
        <f t="shared" si="1"/>
        <v>1198.6710033191491</v>
      </c>
      <c r="H52" s="86">
        <f t="shared" si="2"/>
        <v>119564.725343078</v>
      </c>
    </row>
    <row r="53" spans="1:8" x14ac:dyDescent="0.25">
      <c r="A53">
        <v>35</v>
      </c>
      <c r="B53" s="52">
        <v>0.11749999999999999</v>
      </c>
      <c r="C53" s="70">
        <v>43160</v>
      </c>
      <c r="D53">
        <v>46</v>
      </c>
      <c r="E53" s="86">
        <v>4051.4098290053207</v>
      </c>
      <c r="F53" s="86">
        <f t="shared" si="0"/>
        <v>2880.6718933543489</v>
      </c>
      <c r="G53" s="86">
        <f t="shared" si="1"/>
        <v>1170.7379356509721</v>
      </c>
      <c r="H53" s="86">
        <f t="shared" si="2"/>
        <v>116684.05344972365</v>
      </c>
    </row>
    <row r="54" spans="1:8" x14ac:dyDescent="0.25">
      <c r="A54">
        <v>34</v>
      </c>
      <c r="B54" s="52">
        <v>0.11749999999999999</v>
      </c>
      <c r="C54" s="70">
        <v>43191</v>
      </c>
      <c r="D54">
        <v>47</v>
      </c>
      <c r="E54" s="86">
        <v>4051.4098290053207</v>
      </c>
      <c r="F54" s="86">
        <f t="shared" si="0"/>
        <v>2908.8784723101098</v>
      </c>
      <c r="G54" s="86">
        <f t="shared" si="1"/>
        <v>1142.5313566952107</v>
      </c>
      <c r="H54" s="86">
        <f t="shared" si="2"/>
        <v>113775.17497741354</v>
      </c>
    </row>
    <row r="55" spans="1:8" x14ac:dyDescent="0.25">
      <c r="A55">
        <v>33</v>
      </c>
      <c r="B55" s="52">
        <v>0.11749999999999999</v>
      </c>
      <c r="C55" s="70">
        <v>43221</v>
      </c>
      <c r="D55">
        <v>48</v>
      </c>
      <c r="E55" s="86">
        <v>4051.4098290053207</v>
      </c>
      <c r="F55" s="86">
        <f t="shared" si="0"/>
        <v>2937.3612406848133</v>
      </c>
      <c r="G55" s="86">
        <f t="shared" si="1"/>
        <v>1114.0485883205076</v>
      </c>
      <c r="H55" s="86">
        <f t="shared" si="2"/>
        <v>110837.81373672873</v>
      </c>
    </row>
    <row r="56" spans="1:8" x14ac:dyDescent="0.25">
      <c r="A56">
        <v>32</v>
      </c>
      <c r="B56" s="52">
        <v>0.11749999999999999</v>
      </c>
      <c r="C56" s="70">
        <v>43252</v>
      </c>
      <c r="D56">
        <v>49</v>
      </c>
      <c r="E56" s="86">
        <v>4051.4098290053207</v>
      </c>
      <c r="F56" s="86">
        <f t="shared" si="0"/>
        <v>2966.1229028331854</v>
      </c>
      <c r="G56" s="86">
        <f t="shared" si="1"/>
        <v>1085.2869261721355</v>
      </c>
      <c r="H56" s="86">
        <f t="shared" si="2"/>
        <v>107871.69083389554</v>
      </c>
    </row>
    <row r="57" spans="1:8" x14ac:dyDescent="0.25">
      <c r="A57">
        <v>31</v>
      </c>
      <c r="B57" s="52">
        <v>0.11749999999999999</v>
      </c>
      <c r="C57" s="70">
        <v>43282</v>
      </c>
      <c r="D57">
        <v>50</v>
      </c>
      <c r="E57" s="86">
        <v>4051.4098290053207</v>
      </c>
      <c r="F57" s="86">
        <f t="shared" si="0"/>
        <v>2995.1661895900934</v>
      </c>
      <c r="G57" s="86">
        <f t="shared" si="1"/>
        <v>1056.2436394152271</v>
      </c>
      <c r="H57" s="86">
        <f t="shared" si="2"/>
        <v>104876.52464430545</v>
      </c>
    </row>
    <row r="58" spans="1:8" x14ac:dyDescent="0.25">
      <c r="A58">
        <v>30</v>
      </c>
      <c r="B58" s="52">
        <v>0.11749999999999999</v>
      </c>
      <c r="C58" s="70">
        <v>43313</v>
      </c>
      <c r="D58">
        <v>51</v>
      </c>
      <c r="E58" s="86">
        <v>4051.4098290053207</v>
      </c>
      <c r="F58" s="86">
        <f t="shared" si="0"/>
        <v>3024.4938585298296</v>
      </c>
      <c r="G58" s="86">
        <f t="shared" si="1"/>
        <v>1026.9159704754909</v>
      </c>
      <c r="H58" s="86">
        <f t="shared" si="2"/>
        <v>101852.03078577563</v>
      </c>
    </row>
    <row r="59" spans="1:8" x14ac:dyDescent="0.25">
      <c r="A59">
        <v>29</v>
      </c>
      <c r="B59" s="52">
        <v>0.11749999999999999</v>
      </c>
      <c r="C59" s="70">
        <v>43344</v>
      </c>
      <c r="D59">
        <v>52</v>
      </c>
      <c r="E59" s="86">
        <v>4051.4098290053207</v>
      </c>
      <c r="F59" s="86">
        <f t="shared" si="0"/>
        <v>3054.1086942279344</v>
      </c>
      <c r="G59" s="86">
        <f t="shared" si="1"/>
        <v>997.30113477738632</v>
      </c>
      <c r="H59" s="86">
        <f t="shared" si="2"/>
        <v>98797.922091547691</v>
      </c>
    </row>
    <row r="60" spans="1:8" x14ac:dyDescent="0.25">
      <c r="A60">
        <v>28</v>
      </c>
      <c r="B60" s="52">
        <v>0.11749999999999999</v>
      </c>
      <c r="C60" s="70">
        <v>43374</v>
      </c>
      <c r="D60">
        <v>53</v>
      </c>
      <c r="E60" s="86">
        <v>4051.4098290053207</v>
      </c>
      <c r="F60" s="86">
        <f t="shared" si="0"/>
        <v>3084.0135085255829</v>
      </c>
      <c r="G60" s="86">
        <f t="shared" si="1"/>
        <v>967.39632047973782</v>
      </c>
      <c r="H60" s="86">
        <f t="shared" si="2"/>
        <v>95713.908583022101</v>
      </c>
    </row>
    <row r="61" spans="1:8" x14ac:dyDescent="0.25">
      <c r="A61">
        <v>27</v>
      </c>
      <c r="B61" s="52">
        <v>0.11749999999999999</v>
      </c>
      <c r="C61" s="70">
        <v>43405</v>
      </c>
      <c r="D61">
        <v>54</v>
      </c>
      <c r="E61" s="86">
        <v>4051.4098290053207</v>
      </c>
      <c r="F61" s="86">
        <f t="shared" si="0"/>
        <v>3114.2111407965626</v>
      </c>
      <c r="G61" s="86">
        <f t="shared" si="1"/>
        <v>937.19868820875809</v>
      </c>
      <c r="H61" s="86">
        <f t="shared" si="2"/>
        <v>92599.697442225544</v>
      </c>
    </row>
    <row r="62" spans="1:8" x14ac:dyDescent="0.25">
      <c r="A62">
        <v>26</v>
      </c>
      <c r="B62" s="52">
        <v>0.11749999999999999</v>
      </c>
      <c r="C62" s="70">
        <v>43435</v>
      </c>
      <c r="D62">
        <v>55</v>
      </c>
      <c r="E62" s="86">
        <v>4051.4098290053207</v>
      </c>
      <c r="F62" s="86">
        <f t="shared" si="0"/>
        <v>3144.7044582168623</v>
      </c>
      <c r="G62" s="86">
        <f t="shared" si="1"/>
        <v>906.70537078845837</v>
      </c>
      <c r="H62" s="86">
        <f t="shared" si="2"/>
        <v>89454.992984008684</v>
      </c>
    </row>
    <row r="63" spans="1:8" x14ac:dyDescent="0.25">
      <c r="A63">
        <v>25</v>
      </c>
      <c r="B63" s="52">
        <v>0.11749999999999999</v>
      </c>
      <c r="C63" s="70">
        <v>43466</v>
      </c>
      <c r="D63">
        <v>56</v>
      </c>
      <c r="E63" s="86">
        <v>4051.4098290053207</v>
      </c>
      <c r="F63" s="86">
        <f t="shared" si="0"/>
        <v>3175.4963560369024</v>
      </c>
      <c r="G63" s="86">
        <f t="shared" si="1"/>
        <v>875.91347296841832</v>
      </c>
      <c r="H63" s="86">
        <f t="shared" si="2"/>
        <v>86279.496627971777</v>
      </c>
    </row>
    <row r="64" spans="1:8" x14ac:dyDescent="0.25">
      <c r="A64">
        <v>24</v>
      </c>
      <c r="B64" s="52">
        <v>0.11749999999999999</v>
      </c>
      <c r="C64" s="70">
        <v>43497</v>
      </c>
      <c r="D64">
        <v>57</v>
      </c>
      <c r="E64" s="86">
        <v>4051.4098290053207</v>
      </c>
      <c r="F64" s="86">
        <f t="shared" si="0"/>
        <v>3206.5897578564304</v>
      </c>
      <c r="G64" s="86">
        <f t="shared" si="1"/>
        <v>844.82007114889029</v>
      </c>
      <c r="H64" s="86">
        <f t="shared" si="2"/>
        <v>83072.906870115345</v>
      </c>
    </row>
    <row r="65" spans="1:8" x14ac:dyDescent="0.25">
      <c r="A65">
        <v>23</v>
      </c>
      <c r="B65" s="52">
        <v>0.11749999999999999</v>
      </c>
      <c r="C65" s="70">
        <v>43525</v>
      </c>
      <c r="D65">
        <v>58</v>
      </c>
      <c r="E65" s="86">
        <v>4051.4098290053207</v>
      </c>
      <c r="F65" s="86">
        <f t="shared" si="0"/>
        <v>3237.9876159021078</v>
      </c>
      <c r="G65" s="86">
        <f t="shared" si="1"/>
        <v>813.42221310321281</v>
      </c>
      <c r="H65" s="86">
        <f t="shared" si="2"/>
        <v>79834.919254213237</v>
      </c>
    </row>
    <row r="66" spans="1:8" x14ac:dyDescent="0.25">
      <c r="A66">
        <v>22</v>
      </c>
      <c r="B66" s="52">
        <v>0.11749999999999999</v>
      </c>
      <c r="C66" s="70">
        <v>43556</v>
      </c>
      <c r="D66">
        <v>59</v>
      </c>
      <c r="E66" s="86">
        <v>4051.4098290053207</v>
      </c>
      <c r="F66" s="86">
        <f t="shared" si="0"/>
        <v>3269.6929113078163</v>
      </c>
      <c r="G66" s="86">
        <f t="shared" si="1"/>
        <v>781.71691769750453</v>
      </c>
      <c r="H66" s="86">
        <f t="shared" si="2"/>
        <v>76565.226342905415</v>
      </c>
    </row>
    <row r="67" spans="1:8" x14ac:dyDescent="0.25">
      <c r="A67">
        <v>21</v>
      </c>
      <c r="B67" s="52">
        <v>0.11749999999999999</v>
      </c>
      <c r="C67" s="70">
        <v>43586</v>
      </c>
      <c r="D67">
        <v>60</v>
      </c>
      <c r="E67" s="86">
        <v>4051.4098290053207</v>
      </c>
      <c r="F67" s="86">
        <f t="shared" si="0"/>
        <v>3301.7086543977052</v>
      </c>
      <c r="G67" s="86">
        <f t="shared" si="1"/>
        <v>749.70117460761549</v>
      </c>
      <c r="H67" s="86">
        <f t="shared" si="2"/>
        <v>73263.517688507709</v>
      </c>
    </row>
    <row r="68" spans="1:8" x14ac:dyDescent="0.25">
      <c r="A68">
        <v>20</v>
      </c>
      <c r="B68" s="52">
        <v>0.11749999999999999</v>
      </c>
      <c r="C68" s="70">
        <v>43617</v>
      </c>
      <c r="D68">
        <v>61</v>
      </c>
      <c r="E68" s="86">
        <v>4051.4098290053207</v>
      </c>
      <c r="F68" s="86">
        <f t="shared" si="0"/>
        <v>3334.0378849720159</v>
      </c>
      <c r="G68" s="86">
        <f t="shared" si="1"/>
        <v>717.37194403330466</v>
      </c>
      <c r="H68" s="86">
        <f t="shared" si="2"/>
        <v>69929.479803535694</v>
      </c>
    </row>
    <row r="69" spans="1:8" x14ac:dyDescent="0.25">
      <c r="A69">
        <v>19</v>
      </c>
      <c r="B69" s="52">
        <v>0.11749999999999999</v>
      </c>
      <c r="C69" s="70">
        <v>43647</v>
      </c>
      <c r="D69">
        <v>62</v>
      </c>
      <c r="E69" s="86">
        <v>4051.4098290053207</v>
      </c>
      <c r="F69" s="86">
        <f t="shared" si="0"/>
        <v>3366.6836725957005</v>
      </c>
      <c r="G69" s="86">
        <f t="shared" si="1"/>
        <v>684.72615640962033</v>
      </c>
      <c r="H69" s="86">
        <f t="shared" si="2"/>
        <v>66562.796130939998</v>
      </c>
    </row>
    <row r="70" spans="1:8" x14ac:dyDescent="0.25">
      <c r="A70">
        <v>18</v>
      </c>
      <c r="B70" s="52">
        <v>0.11749999999999999</v>
      </c>
      <c r="C70" s="70">
        <v>43678</v>
      </c>
      <c r="D70">
        <v>63</v>
      </c>
      <c r="E70" s="86">
        <v>4051.4098290053207</v>
      </c>
      <c r="F70" s="86">
        <f t="shared" si="0"/>
        <v>3399.6491168898665</v>
      </c>
      <c r="G70" s="86">
        <f t="shared" si="1"/>
        <v>651.76071211545411</v>
      </c>
      <c r="H70" s="86">
        <f t="shared" si="2"/>
        <v>63163.147014050133</v>
      </c>
    </row>
    <row r="71" spans="1:8" x14ac:dyDescent="0.25">
      <c r="A71">
        <v>17</v>
      </c>
      <c r="B71" s="52">
        <v>0.11749999999999999</v>
      </c>
      <c r="C71" s="70">
        <v>43709</v>
      </c>
      <c r="D71">
        <v>64</v>
      </c>
      <c r="E71" s="86">
        <v>4051.4098290053207</v>
      </c>
      <c r="F71" s="86">
        <f t="shared" si="0"/>
        <v>3432.93734782608</v>
      </c>
      <c r="G71" s="86">
        <f t="shared" si="1"/>
        <v>618.47248117924084</v>
      </c>
      <c r="H71" s="86">
        <f t="shared" si="2"/>
        <v>59730.209666224051</v>
      </c>
    </row>
    <row r="72" spans="1:8" x14ac:dyDescent="0.25">
      <c r="A72">
        <v>16</v>
      </c>
      <c r="B72" s="52">
        <v>0.11749999999999999</v>
      </c>
      <c r="C72" s="70">
        <v>43739</v>
      </c>
      <c r="D72">
        <v>65</v>
      </c>
      <c r="E72" s="86">
        <v>4051.4098290053207</v>
      </c>
      <c r="F72" s="86">
        <f t="shared" si="0"/>
        <v>3466.5515260235434</v>
      </c>
      <c r="G72" s="86">
        <f t="shared" si="1"/>
        <v>584.85830298177711</v>
      </c>
      <c r="H72" s="86">
        <f t="shared" si="2"/>
        <v>56263.65814020051</v>
      </c>
    </row>
    <row r="73" spans="1:8" x14ac:dyDescent="0.25">
      <c r="A73">
        <v>15</v>
      </c>
      <c r="B73" s="52">
        <v>0.11749999999999999</v>
      </c>
      <c r="C73" s="70">
        <v>43770</v>
      </c>
      <c r="D73">
        <v>66</v>
      </c>
      <c r="E73" s="86">
        <v>4051.4098290053207</v>
      </c>
      <c r="F73" s="86">
        <f t="shared" ref="F73:F87" si="3">+E73-G73</f>
        <v>3500.4948430491909</v>
      </c>
      <c r="G73" s="86">
        <f t="shared" ref="G73:G87" si="4">+H72*B73/12</f>
        <v>550.91498595612995</v>
      </c>
      <c r="H73" s="86">
        <f t="shared" ref="H73:H87" si="5">+H72-F73</f>
        <v>52763.163297151317</v>
      </c>
    </row>
    <row r="74" spans="1:8" x14ac:dyDescent="0.25">
      <c r="A74">
        <v>14</v>
      </c>
      <c r="B74" s="52">
        <v>0.11749999999999999</v>
      </c>
      <c r="C74" s="70">
        <v>43800</v>
      </c>
      <c r="D74">
        <v>67</v>
      </c>
      <c r="E74" s="86">
        <v>4051.4098290053207</v>
      </c>
      <c r="F74" s="86">
        <f t="shared" si="3"/>
        <v>3534.770521720714</v>
      </c>
      <c r="G74" s="86">
        <f t="shared" si="4"/>
        <v>516.63930728460662</v>
      </c>
      <c r="H74" s="86">
        <f t="shared" si="5"/>
        <v>49228.392775430606</v>
      </c>
    </row>
    <row r="75" spans="1:8" x14ac:dyDescent="0.25">
      <c r="A75">
        <v>13</v>
      </c>
      <c r="B75" s="52">
        <v>0.11749999999999999</v>
      </c>
      <c r="C75" s="70">
        <v>43831</v>
      </c>
      <c r="D75">
        <v>68</v>
      </c>
      <c r="E75" s="86">
        <v>4051.4098290053207</v>
      </c>
      <c r="F75" s="86">
        <f t="shared" si="3"/>
        <v>3569.3818164125628</v>
      </c>
      <c r="G75" s="86">
        <f t="shared" si="4"/>
        <v>482.02801259275799</v>
      </c>
      <c r="H75" s="86">
        <f t="shared" si="5"/>
        <v>45659.010959018044</v>
      </c>
    </row>
    <row r="76" spans="1:8" x14ac:dyDescent="0.25">
      <c r="A76">
        <v>12</v>
      </c>
      <c r="B76" s="52">
        <v>0.11749999999999999</v>
      </c>
      <c r="C76" s="70">
        <v>43862</v>
      </c>
      <c r="D76">
        <v>69</v>
      </c>
      <c r="E76" s="86">
        <v>4051.4098290053207</v>
      </c>
      <c r="F76" s="86">
        <f t="shared" si="3"/>
        <v>3604.3320133649358</v>
      </c>
      <c r="G76" s="86">
        <f t="shared" si="4"/>
        <v>447.07781564038504</v>
      </c>
      <c r="H76" s="86">
        <f t="shared" si="5"/>
        <v>42054.678945653111</v>
      </c>
    </row>
    <row r="77" spans="1:8" x14ac:dyDescent="0.25">
      <c r="A77">
        <v>11</v>
      </c>
      <c r="B77" s="52">
        <v>0.11749999999999999</v>
      </c>
      <c r="C77" s="70">
        <v>43891</v>
      </c>
      <c r="D77">
        <v>70</v>
      </c>
      <c r="E77" s="86">
        <v>4051.4098290053207</v>
      </c>
      <c r="F77" s="86">
        <f t="shared" si="3"/>
        <v>3639.6244309958006</v>
      </c>
      <c r="G77" s="86">
        <f t="shared" si="4"/>
        <v>411.78539800952007</v>
      </c>
      <c r="H77" s="86">
        <f t="shared" si="5"/>
        <v>38415.054514657313</v>
      </c>
    </row>
    <row r="78" spans="1:8" x14ac:dyDescent="0.25">
      <c r="A78">
        <v>10</v>
      </c>
      <c r="B78" s="52">
        <v>0.11749999999999999</v>
      </c>
      <c r="C78" s="70">
        <v>43922</v>
      </c>
      <c r="D78">
        <v>71</v>
      </c>
      <c r="E78" s="86">
        <v>4051.4098290053207</v>
      </c>
      <c r="F78" s="86">
        <f t="shared" si="3"/>
        <v>3675.2624202159677</v>
      </c>
      <c r="G78" s="86">
        <f t="shared" si="4"/>
        <v>376.14740878935282</v>
      </c>
      <c r="H78" s="86">
        <f t="shared" si="5"/>
        <v>34739.792094441349</v>
      </c>
    </row>
    <row r="79" spans="1:8" x14ac:dyDescent="0.25">
      <c r="A79">
        <v>9</v>
      </c>
      <c r="B79" s="52">
        <v>0.11749999999999999</v>
      </c>
      <c r="C79" s="70">
        <v>43952</v>
      </c>
      <c r="D79">
        <v>72</v>
      </c>
      <c r="E79" s="86">
        <v>4051.4098290053207</v>
      </c>
      <c r="F79" s="86">
        <f t="shared" si="3"/>
        <v>3711.2493647472493</v>
      </c>
      <c r="G79" s="86">
        <f t="shared" si="4"/>
        <v>340.1604642580715</v>
      </c>
      <c r="H79" s="86">
        <f t="shared" si="5"/>
        <v>31028.542729694098</v>
      </c>
    </row>
    <row r="80" spans="1:8" x14ac:dyDescent="0.25">
      <c r="A80">
        <v>8</v>
      </c>
      <c r="B80" s="52">
        <v>0.11749999999999999</v>
      </c>
      <c r="C80" s="70">
        <v>43983</v>
      </c>
      <c r="D80">
        <v>73</v>
      </c>
      <c r="E80" s="86">
        <v>4051.4098290053207</v>
      </c>
      <c r="F80" s="86">
        <f t="shared" si="3"/>
        <v>3747.5886814437326</v>
      </c>
      <c r="G80" s="86">
        <f t="shared" si="4"/>
        <v>303.82114756158802</v>
      </c>
      <c r="H80" s="86">
        <f t="shared" si="5"/>
        <v>27280.954048250365</v>
      </c>
    </row>
    <row r="81" spans="1:8" x14ac:dyDescent="0.25">
      <c r="A81">
        <v>7</v>
      </c>
      <c r="B81" s="52">
        <v>0.11749999999999999</v>
      </c>
      <c r="C81" s="70">
        <v>44013</v>
      </c>
      <c r="D81">
        <v>74</v>
      </c>
      <c r="E81" s="86">
        <v>4051.4098290053207</v>
      </c>
      <c r="F81" s="86">
        <f t="shared" si="3"/>
        <v>3784.2838206162028</v>
      </c>
      <c r="G81" s="86">
        <f t="shared" si="4"/>
        <v>267.12600838911811</v>
      </c>
      <c r="H81" s="86">
        <f t="shared" si="5"/>
        <v>23496.670227634164</v>
      </c>
    </row>
    <row r="82" spans="1:8" x14ac:dyDescent="0.25">
      <c r="A82">
        <v>6</v>
      </c>
      <c r="B82" s="52">
        <v>0.11749999999999999</v>
      </c>
      <c r="C82" s="70">
        <v>44044</v>
      </c>
      <c r="D82">
        <v>75</v>
      </c>
      <c r="E82" s="86">
        <v>4051.4098290053207</v>
      </c>
      <c r="F82" s="86">
        <f t="shared" si="3"/>
        <v>3821.3382663597363</v>
      </c>
      <c r="G82" s="86">
        <f t="shared" si="4"/>
        <v>230.07156264558452</v>
      </c>
      <c r="H82" s="86">
        <f t="shared" si="5"/>
        <v>19675.331961274427</v>
      </c>
    </row>
    <row r="83" spans="1:8" x14ac:dyDescent="0.25">
      <c r="A83">
        <v>5</v>
      </c>
      <c r="B83" s="52">
        <v>0.11749999999999999</v>
      </c>
      <c r="C83" s="70">
        <v>44075</v>
      </c>
      <c r="D83">
        <v>76</v>
      </c>
      <c r="E83" s="86">
        <v>4051.4098290053207</v>
      </c>
      <c r="F83" s="86">
        <f t="shared" si="3"/>
        <v>3858.7555368845087</v>
      </c>
      <c r="G83" s="86">
        <f t="shared" si="4"/>
        <v>192.6542921208121</v>
      </c>
      <c r="H83" s="86">
        <f t="shared" si="5"/>
        <v>15816.576424389918</v>
      </c>
    </row>
    <row r="84" spans="1:8" x14ac:dyDescent="0.25">
      <c r="A84">
        <v>4</v>
      </c>
      <c r="B84" s="52">
        <v>0.11749999999999999</v>
      </c>
      <c r="C84" s="70">
        <v>44105</v>
      </c>
      <c r="D84">
        <v>77</v>
      </c>
      <c r="E84" s="86">
        <v>4051.4098290053207</v>
      </c>
      <c r="F84" s="86">
        <f t="shared" si="3"/>
        <v>3896.5391848498361</v>
      </c>
      <c r="G84" s="86">
        <f t="shared" si="4"/>
        <v>154.8706441554846</v>
      </c>
      <c r="H84" s="86">
        <f t="shared" si="5"/>
        <v>11920.037239540081</v>
      </c>
    </row>
    <row r="85" spans="1:8" x14ac:dyDescent="0.25">
      <c r="A85">
        <v>3</v>
      </c>
      <c r="B85" s="52">
        <v>0.11749999999999999</v>
      </c>
      <c r="C85" s="70">
        <v>44136</v>
      </c>
      <c r="D85">
        <v>78</v>
      </c>
      <c r="E85" s="86">
        <v>4051.4098290053207</v>
      </c>
      <c r="F85" s="86">
        <f t="shared" si="3"/>
        <v>3934.6927977014907</v>
      </c>
      <c r="G85" s="86">
        <f t="shared" si="4"/>
        <v>116.71703130382996</v>
      </c>
      <c r="H85" s="86">
        <f t="shared" si="5"/>
        <v>7985.3444418385898</v>
      </c>
    </row>
    <row r="86" spans="1:8" x14ac:dyDescent="0.25">
      <c r="A86">
        <v>2</v>
      </c>
      <c r="B86" s="52">
        <v>0.11749999999999999</v>
      </c>
      <c r="C86" s="70">
        <v>44166</v>
      </c>
      <c r="D86">
        <v>79</v>
      </c>
      <c r="E86" s="86">
        <v>4051.4098290053207</v>
      </c>
      <c r="F86" s="86">
        <f t="shared" si="3"/>
        <v>3973.2199980123178</v>
      </c>
      <c r="G86" s="86">
        <f t="shared" si="4"/>
        <v>78.189830993002857</v>
      </c>
      <c r="H86" s="86">
        <f t="shared" si="5"/>
        <v>4012.124443826272</v>
      </c>
    </row>
    <row r="87" spans="1:8" x14ac:dyDescent="0.25">
      <c r="A87">
        <v>1</v>
      </c>
      <c r="B87" s="52">
        <v>0.11749999999999999</v>
      </c>
      <c r="C87" s="70">
        <v>44197</v>
      </c>
      <c r="D87">
        <v>80</v>
      </c>
      <c r="E87" s="86">
        <v>4051.4098290053207</v>
      </c>
      <c r="F87" s="86">
        <f t="shared" si="3"/>
        <v>4012.1244438261883</v>
      </c>
      <c r="G87" s="86">
        <f t="shared" si="4"/>
        <v>39.285385179132241</v>
      </c>
      <c r="H87" s="86">
        <f t="shared" si="5"/>
        <v>8.3673512563109398E-11</v>
      </c>
    </row>
    <row r="88" spans="1:8" x14ac:dyDescent="0.25">
      <c r="A88" s="98" t="s">
        <v>461</v>
      </c>
      <c r="B88" s="98"/>
      <c r="C88" s="98"/>
      <c r="D88" s="98"/>
      <c r="E88" s="87">
        <f>+SUM(E7:E87)</f>
        <v>324112.7863204251</v>
      </c>
      <c r="F88" s="87">
        <f t="shared" ref="F88:G88" si="6">+SUM(F7:F87)</f>
        <v>223999.99999999994</v>
      </c>
      <c r="G88" s="87">
        <f t="shared" si="6"/>
        <v>100112.78632042579</v>
      </c>
    </row>
    <row r="90" spans="1:8" x14ac:dyDescent="0.25">
      <c r="E90" s="86"/>
    </row>
  </sheetData>
  <mergeCells count="2">
    <mergeCell ref="D1:H3"/>
    <mergeCell ref="A88:D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workbookViewId="0">
      <selection activeCell="K76" sqref="K76"/>
    </sheetView>
  </sheetViews>
  <sheetFormatPr defaultRowHeight="15" x14ac:dyDescent="0.25"/>
  <cols>
    <col min="5" max="5" width="9" bestFit="1" customWidth="1"/>
    <col min="6" max="6" width="9.28515625" bestFit="1" customWidth="1"/>
    <col min="7" max="7" width="8.5703125" bestFit="1" customWidth="1"/>
    <col min="8" max="8" width="14" bestFit="1" customWidth="1"/>
  </cols>
  <sheetData>
    <row r="1" spans="1:12" x14ac:dyDescent="0.25">
      <c r="A1" t="s">
        <v>454</v>
      </c>
      <c r="B1" s="67">
        <v>224000</v>
      </c>
      <c r="C1" s="35"/>
      <c r="D1" s="89" t="s">
        <v>386</v>
      </c>
      <c r="E1" s="90"/>
      <c r="F1" s="90"/>
      <c r="G1" s="90"/>
      <c r="H1" s="91"/>
      <c r="I1" s="65"/>
      <c r="L1" s="35"/>
    </row>
    <row r="2" spans="1:12" ht="15" customHeight="1" x14ac:dyDescent="0.25">
      <c r="A2" t="s">
        <v>453</v>
      </c>
      <c r="B2">
        <v>80</v>
      </c>
      <c r="C2" s="35"/>
      <c r="D2" s="92"/>
      <c r="E2" s="93"/>
      <c r="F2" s="93"/>
      <c r="G2" s="93"/>
      <c r="H2" s="94"/>
      <c r="I2" s="88"/>
      <c r="J2" s="88"/>
      <c r="K2" s="88"/>
      <c r="L2" s="88"/>
    </row>
    <row r="3" spans="1:12" ht="15.75" thickBot="1" x14ac:dyDescent="0.3">
      <c r="A3" t="s">
        <v>457</v>
      </c>
      <c r="C3" s="35"/>
      <c r="D3" s="95"/>
      <c r="E3" s="96"/>
      <c r="F3" s="96"/>
      <c r="G3" s="96"/>
      <c r="H3" s="97"/>
      <c r="I3" s="88"/>
      <c r="J3" s="88"/>
      <c r="K3" s="88"/>
      <c r="L3" s="88"/>
    </row>
    <row r="4" spans="1:12" x14ac:dyDescent="0.25">
      <c r="C4" s="35"/>
      <c r="D4" s="83"/>
      <c r="E4" s="1"/>
      <c r="H4" s="65"/>
      <c r="I4" s="65"/>
      <c r="L4" s="35"/>
    </row>
    <row r="5" spans="1:12" x14ac:dyDescent="0.25">
      <c r="A5" s="66" t="s">
        <v>460</v>
      </c>
      <c r="B5" s="66"/>
      <c r="C5" s="36"/>
      <c r="D5" s="84"/>
      <c r="E5" s="26"/>
      <c r="F5" s="36" t="s">
        <v>17</v>
      </c>
      <c r="G5" s="26"/>
      <c r="H5" s="68"/>
      <c r="I5" s="68"/>
      <c r="K5" s="36"/>
      <c r="L5" s="36"/>
    </row>
    <row r="6" spans="1:12" x14ac:dyDescent="0.25">
      <c r="A6" s="71" t="s">
        <v>458</v>
      </c>
      <c r="B6" s="74" t="s">
        <v>459</v>
      </c>
      <c r="C6" s="35" t="s">
        <v>455</v>
      </c>
      <c r="D6" s="84" t="s">
        <v>14</v>
      </c>
      <c r="E6" s="36" t="s">
        <v>16</v>
      </c>
      <c r="F6" s="36" t="s">
        <v>381</v>
      </c>
      <c r="G6" s="36" t="s">
        <v>382</v>
      </c>
      <c r="H6" s="69" t="s">
        <v>18</v>
      </c>
      <c r="I6" s="69"/>
      <c r="K6" s="36"/>
      <c r="L6" s="36"/>
    </row>
    <row r="7" spans="1:12" x14ac:dyDescent="0.25">
      <c r="C7" s="70">
        <v>41365</v>
      </c>
      <c r="D7">
        <v>0</v>
      </c>
      <c r="E7" s="86">
        <v>0</v>
      </c>
      <c r="F7" s="86">
        <v>0</v>
      </c>
      <c r="G7" s="86">
        <v>0</v>
      </c>
      <c r="H7" s="34">
        <v>224000</v>
      </c>
    </row>
    <row r="8" spans="1:12" s="65" customFormat="1" x14ac:dyDescent="0.25">
      <c r="A8" s="65">
        <v>80</v>
      </c>
      <c r="B8" s="102">
        <v>0.11749999999999999</v>
      </c>
      <c r="C8" s="103">
        <v>41395</v>
      </c>
      <c r="D8" s="65">
        <v>1</v>
      </c>
      <c r="E8" s="104">
        <v>3982.73</v>
      </c>
      <c r="F8" s="104">
        <v>1928.02</v>
      </c>
      <c r="G8" s="104">
        <v>2054.71</v>
      </c>
      <c r="H8" s="105">
        <f>+H7-F8</f>
        <v>222071.98</v>
      </c>
    </row>
    <row r="9" spans="1:12" s="65" customFormat="1" x14ac:dyDescent="0.25">
      <c r="A9" s="65">
        <v>79</v>
      </c>
      <c r="B9" s="102">
        <v>0.11749999999999999</v>
      </c>
      <c r="C9" s="103">
        <v>41426</v>
      </c>
      <c r="D9" s="65">
        <v>2</v>
      </c>
      <c r="E9" s="104">
        <v>3982.73</v>
      </c>
      <c r="F9" s="104">
        <v>1877.48</v>
      </c>
      <c r="G9" s="104">
        <v>2105.25</v>
      </c>
      <c r="H9" s="105">
        <f t="shared" ref="H9:H72" si="0">+H8-F9</f>
        <v>220194.5</v>
      </c>
    </row>
    <row r="10" spans="1:12" s="65" customFormat="1" x14ac:dyDescent="0.25">
      <c r="A10" s="65">
        <v>78</v>
      </c>
      <c r="B10" s="102">
        <v>0.11749999999999999</v>
      </c>
      <c r="C10" s="103">
        <v>41456</v>
      </c>
      <c r="D10" s="65">
        <v>3</v>
      </c>
      <c r="E10" s="104">
        <v>3982.73</v>
      </c>
      <c r="F10" s="104">
        <v>1962.92</v>
      </c>
      <c r="G10" s="104">
        <v>2019.81</v>
      </c>
      <c r="H10" s="105">
        <f t="shared" si="0"/>
        <v>218231.58</v>
      </c>
    </row>
    <row r="11" spans="1:12" s="65" customFormat="1" x14ac:dyDescent="0.25">
      <c r="A11" s="65">
        <v>77</v>
      </c>
      <c r="B11" s="102">
        <v>0.11749999999999999</v>
      </c>
      <c r="C11" s="103">
        <v>41487</v>
      </c>
      <c r="D11" s="65">
        <v>4</v>
      </c>
      <c r="E11" s="104">
        <v>3982.73</v>
      </c>
      <c r="F11" s="104">
        <v>1913.89</v>
      </c>
      <c r="G11" s="104">
        <v>2068.84</v>
      </c>
      <c r="H11" s="105">
        <f t="shared" si="0"/>
        <v>216317.68999999997</v>
      </c>
    </row>
    <row r="12" spans="1:12" s="65" customFormat="1" x14ac:dyDescent="0.25">
      <c r="A12" s="65">
        <v>76</v>
      </c>
      <c r="B12" s="102">
        <v>0.11749999999999999</v>
      </c>
      <c r="C12" s="103">
        <v>41518</v>
      </c>
      <c r="D12" s="65">
        <v>5</v>
      </c>
      <c r="E12" s="104">
        <v>3982.73</v>
      </c>
      <c r="F12" s="104">
        <v>1932.03</v>
      </c>
      <c r="G12" s="104">
        <v>2050.6999999999998</v>
      </c>
      <c r="H12" s="105">
        <f t="shared" si="0"/>
        <v>214385.65999999997</v>
      </c>
    </row>
    <row r="13" spans="1:12" s="65" customFormat="1" x14ac:dyDescent="0.25">
      <c r="A13" s="65">
        <v>75</v>
      </c>
      <c r="B13" s="102">
        <v>0.11749999999999999</v>
      </c>
      <c r="C13" s="103">
        <v>41548</v>
      </c>
      <c r="D13" s="65">
        <v>6</v>
      </c>
      <c r="E13" s="104">
        <v>3982.73</v>
      </c>
      <c r="F13" s="104">
        <v>2016.21</v>
      </c>
      <c r="G13" s="104">
        <v>1966.52</v>
      </c>
      <c r="H13" s="105">
        <f t="shared" si="0"/>
        <v>212369.44999999998</v>
      </c>
    </row>
    <row r="14" spans="1:12" s="65" customFormat="1" x14ac:dyDescent="0.25">
      <c r="A14" s="65">
        <v>74</v>
      </c>
      <c r="B14" s="102">
        <v>0.105</v>
      </c>
      <c r="C14" s="103">
        <v>41579</v>
      </c>
      <c r="D14" s="65">
        <v>7</v>
      </c>
      <c r="E14" s="104">
        <v>3859.49</v>
      </c>
      <c r="F14" s="104">
        <v>2085.11</v>
      </c>
      <c r="G14" s="104">
        <v>1774.38</v>
      </c>
      <c r="H14" s="105">
        <f t="shared" si="0"/>
        <v>210284.34</v>
      </c>
    </row>
    <row r="15" spans="1:12" s="65" customFormat="1" x14ac:dyDescent="0.25">
      <c r="A15" s="65">
        <v>73</v>
      </c>
      <c r="B15" s="102">
        <v>0.105</v>
      </c>
      <c r="C15" s="103">
        <v>41609</v>
      </c>
      <c r="D15" s="65">
        <v>8</v>
      </c>
      <c r="E15" s="104">
        <v>3859.49</v>
      </c>
      <c r="F15" s="104">
        <v>2102.5300000000002</v>
      </c>
      <c r="G15" s="104">
        <v>1756.96</v>
      </c>
      <c r="H15" s="105">
        <f t="shared" si="0"/>
        <v>208181.81</v>
      </c>
    </row>
    <row r="16" spans="1:12" s="65" customFormat="1" x14ac:dyDescent="0.25">
      <c r="A16" s="65">
        <v>72</v>
      </c>
      <c r="B16" s="102">
        <v>0.105</v>
      </c>
      <c r="C16" s="103">
        <v>41640</v>
      </c>
      <c r="D16" s="65">
        <v>9</v>
      </c>
      <c r="E16" s="104">
        <v>3859.49</v>
      </c>
      <c r="F16" s="104">
        <v>2120.1</v>
      </c>
      <c r="G16" s="104">
        <v>1739.39</v>
      </c>
      <c r="H16" s="105">
        <f t="shared" si="0"/>
        <v>206061.71</v>
      </c>
    </row>
    <row r="17" spans="1:8" s="65" customFormat="1" x14ac:dyDescent="0.25">
      <c r="A17" s="65">
        <v>71</v>
      </c>
      <c r="B17" s="102">
        <v>0.08</v>
      </c>
      <c r="C17" s="103">
        <v>42064</v>
      </c>
      <c r="D17" s="65">
        <v>10</v>
      </c>
      <c r="E17" s="104">
        <v>3624.64</v>
      </c>
      <c r="F17" s="104">
        <v>2298.84</v>
      </c>
      <c r="G17" s="104">
        <v>1325.81</v>
      </c>
      <c r="H17" s="105">
        <f t="shared" si="0"/>
        <v>203762.87</v>
      </c>
    </row>
    <row r="18" spans="1:8" s="65" customFormat="1" x14ac:dyDescent="0.25">
      <c r="A18" s="65">
        <v>70</v>
      </c>
      <c r="B18" s="102">
        <v>0.08</v>
      </c>
      <c r="C18" s="103">
        <v>42095</v>
      </c>
      <c r="D18" s="65">
        <v>11</v>
      </c>
      <c r="E18" s="104">
        <v>3624.64</v>
      </c>
      <c r="F18" s="104">
        <v>2313.63</v>
      </c>
      <c r="G18" s="104">
        <v>1311.02</v>
      </c>
      <c r="H18" s="105">
        <f t="shared" si="0"/>
        <v>201449.24</v>
      </c>
    </row>
    <row r="19" spans="1:8" s="65" customFormat="1" x14ac:dyDescent="0.25">
      <c r="A19" s="65">
        <v>69</v>
      </c>
      <c r="B19" s="102">
        <v>0.08</v>
      </c>
      <c r="C19" s="103">
        <v>42125</v>
      </c>
      <c r="D19" s="65">
        <v>12</v>
      </c>
      <c r="E19" s="104">
        <v>3624.64</v>
      </c>
      <c r="F19" s="104">
        <v>2328.5100000000002</v>
      </c>
      <c r="G19" s="104">
        <v>1296.1300000000001</v>
      </c>
      <c r="H19" s="105">
        <f t="shared" si="0"/>
        <v>199120.72999999998</v>
      </c>
    </row>
    <row r="20" spans="1:8" s="65" customFormat="1" x14ac:dyDescent="0.25">
      <c r="A20" s="65">
        <v>68</v>
      </c>
      <c r="B20" s="102">
        <v>0.08</v>
      </c>
      <c r="C20" s="103">
        <v>42156</v>
      </c>
      <c r="D20" s="65">
        <v>13</v>
      </c>
      <c r="E20" s="104">
        <v>3624.64</v>
      </c>
      <c r="F20" s="104">
        <v>2343.5</v>
      </c>
      <c r="G20" s="104">
        <v>1281.1500000000001</v>
      </c>
      <c r="H20" s="105">
        <f t="shared" si="0"/>
        <v>196777.22999999998</v>
      </c>
    </row>
    <row r="21" spans="1:8" s="65" customFormat="1" x14ac:dyDescent="0.25">
      <c r="A21" s="65">
        <v>67</v>
      </c>
      <c r="B21" s="102">
        <v>0.08</v>
      </c>
      <c r="C21" s="103">
        <v>42186</v>
      </c>
      <c r="D21" s="65">
        <v>14</v>
      </c>
      <c r="E21" s="104">
        <v>3624.64</v>
      </c>
      <c r="F21" s="104">
        <v>2358.5700000000002</v>
      </c>
      <c r="G21" s="104">
        <v>1266.07</v>
      </c>
      <c r="H21" s="105">
        <f t="shared" si="0"/>
        <v>194418.65999999997</v>
      </c>
    </row>
    <row r="22" spans="1:8" s="65" customFormat="1" x14ac:dyDescent="0.25">
      <c r="A22" s="65">
        <v>66</v>
      </c>
      <c r="B22" s="102">
        <v>0.08</v>
      </c>
      <c r="C22" s="103">
        <v>42217</v>
      </c>
      <c r="D22" s="65">
        <v>15</v>
      </c>
      <c r="E22" s="104">
        <v>3624.64</v>
      </c>
      <c r="F22" s="104">
        <v>2373.75</v>
      </c>
      <c r="G22" s="104">
        <v>1250.9000000000001</v>
      </c>
      <c r="H22" s="105">
        <f t="shared" si="0"/>
        <v>192044.90999999997</v>
      </c>
    </row>
    <row r="23" spans="1:8" s="65" customFormat="1" x14ac:dyDescent="0.25">
      <c r="A23" s="65">
        <v>65</v>
      </c>
      <c r="B23" s="102">
        <v>5.5E-2</v>
      </c>
      <c r="C23" s="103">
        <v>42248</v>
      </c>
      <c r="D23" s="65">
        <v>16</v>
      </c>
      <c r="E23" s="104">
        <v>3411.25</v>
      </c>
      <c r="F23" s="104">
        <v>2552.48</v>
      </c>
      <c r="G23" s="104">
        <v>858.77</v>
      </c>
      <c r="H23" s="105">
        <f t="shared" si="0"/>
        <v>189492.42999999996</v>
      </c>
    </row>
    <row r="24" spans="1:8" s="65" customFormat="1" x14ac:dyDescent="0.25">
      <c r="A24" s="65">
        <v>64</v>
      </c>
      <c r="B24" s="102">
        <v>5.5E-2</v>
      </c>
      <c r="C24" s="103">
        <v>42278</v>
      </c>
      <c r="D24" s="65">
        <v>17</v>
      </c>
      <c r="E24" s="104">
        <v>3411.25</v>
      </c>
      <c r="F24" s="104">
        <v>2563.89</v>
      </c>
      <c r="G24" s="104">
        <v>847.35</v>
      </c>
      <c r="H24" s="105">
        <f t="shared" si="0"/>
        <v>186928.53999999995</v>
      </c>
    </row>
    <row r="25" spans="1:8" s="65" customFormat="1" x14ac:dyDescent="0.25">
      <c r="A25" s="65">
        <v>63</v>
      </c>
      <c r="B25" s="102">
        <v>5.5E-2</v>
      </c>
      <c r="C25" s="103">
        <v>42309</v>
      </c>
      <c r="D25" s="65">
        <v>18</v>
      </c>
      <c r="E25" s="104">
        <v>3411.25</v>
      </c>
      <c r="F25" s="104">
        <v>2575.36</v>
      </c>
      <c r="G25" s="104">
        <v>835.89</v>
      </c>
      <c r="H25" s="105">
        <f t="shared" si="0"/>
        <v>184353.17999999996</v>
      </c>
    </row>
    <row r="26" spans="1:8" s="65" customFormat="1" x14ac:dyDescent="0.25">
      <c r="A26" s="65">
        <v>62</v>
      </c>
      <c r="B26" s="102">
        <v>5.5E-2</v>
      </c>
      <c r="C26" s="103">
        <v>42339</v>
      </c>
      <c r="D26" s="65">
        <v>19</v>
      </c>
      <c r="E26" s="104">
        <v>3411.25</v>
      </c>
      <c r="F26" s="104">
        <v>2586.88</v>
      </c>
      <c r="G26" s="104">
        <v>824.37</v>
      </c>
      <c r="H26" s="105">
        <f t="shared" si="0"/>
        <v>181766.29999999996</v>
      </c>
    </row>
    <row r="27" spans="1:8" s="65" customFormat="1" x14ac:dyDescent="0.25">
      <c r="A27" s="65">
        <v>61</v>
      </c>
      <c r="B27" s="102">
        <v>5.5E-2</v>
      </c>
      <c r="C27" s="103">
        <v>42370</v>
      </c>
      <c r="D27" s="65">
        <v>20</v>
      </c>
      <c r="E27" s="104">
        <v>3411.25</v>
      </c>
      <c r="F27" s="104">
        <v>2598.44</v>
      </c>
      <c r="G27" s="104">
        <v>812.8</v>
      </c>
      <c r="H27" s="105">
        <f t="shared" si="0"/>
        <v>179167.85999999996</v>
      </c>
    </row>
    <row r="28" spans="1:8" s="65" customFormat="1" x14ac:dyDescent="0.25">
      <c r="A28" s="65">
        <v>60</v>
      </c>
      <c r="B28" s="102">
        <v>5.5E-2</v>
      </c>
      <c r="C28" s="103">
        <v>42401</v>
      </c>
      <c r="D28" s="65">
        <v>21</v>
      </c>
      <c r="E28" s="104">
        <v>3411.25</v>
      </c>
      <c r="F28" s="104">
        <v>2610.06</v>
      </c>
      <c r="G28" s="104">
        <v>801.18</v>
      </c>
      <c r="H28" s="105">
        <f t="shared" si="0"/>
        <v>176557.79999999996</v>
      </c>
    </row>
    <row r="29" spans="1:8" s="65" customFormat="1" x14ac:dyDescent="0.25">
      <c r="A29" s="65">
        <v>59</v>
      </c>
      <c r="B29" s="102">
        <v>4.2500000000000003E-2</v>
      </c>
      <c r="C29" s="103">
        <v>42430</v>
      </c>
      <c r="D29" s="65">
        <v>22</v>
      </c>
      <c r="E29" s="104">
        <v>3314.88</v>
      </c>
      <c r="F29" s="104">
        <v>2701.43</v>
      </c>
      <c r="G29" s="104">
        <v>613.45000000000005</v>
      </c>
      <c r="H29" s="105">
        <f t="shared" si="0"/>
        <v>173856.36999999997</v>
      </c>
    </row>
    <row r="30" spans="1:8" s="65" customFormat="1" x14ac:dyDescent="0.25">
      <c r="A30" s="65">
        <v>58</v>
      </c>
      <c r="B30" s="102">
        <v>4.2500000000000003E-2</v>
      </c>
      <c r="C30" s="103">
        <v>42461</v>
      </c>
      <c r="D30" s="65">
        <v>23</v>
      </c>
      <c r="E30" s="104">
        <v>3314.88</v>
      </c>
      <c r="F30" s="104">
        <v>2710.82</v>
      </c>
      <c r="G30" s="104">
        <v>604.05999999999995</v>
      </c>
      <c r="H30" s="105">
        <f t="shared" si="0"/>
        <v>171145.54999999996</v>
      </c>
    </row>
    <row r="31" spans="1:8" s="65" customFormat="1" x14ac:dyDescent="0.25">
      <c r="A31" s="65">
        <v>57</v>
      </c>
      <c r="B31" s="102">
        <v>4.2500000000000003E-2</v>
      </c>
      <c r="C31" s="103">
        <v>42491</v>
      </c>
      <c r="D31" s="65">
        <v>24</v>
      </c>
      <c r="E31" s="104">
        <v>3314.88</v>
      </c>
      <c r="F31" s="104">
        <v>2720.24</v>
      </c>
      <c r="G31" s="104">
        <v>594.64</v>
      </c>
      <c r="H31" s="105">
        <f t="shared" si="0"/>
        <v>168425.30999999997</v>
      </c>
    </row>
    <row r="32" spans="1:8" s="65" customFormat="1" x14ac:dyDescent="0.25">
      <c r="A32" s="65">
        <v>56</v>
      </c>
      <c r="B32" s="102">
        <v>4.2500000000000003E-2</v>
      </c>
      <c r="C32" s="103">
        <v>42522</v>
      </c>
      <c r="D32" s="65">
        <v>25</v>
      </c>
      <c r="E32" s="104">
        <v>3314.88</v>
      </c>
      <c r="F32" s="104">
        <v>2729.69</v>
      </c>
      <c r="G32" s="104">
        <v>585.19000000000005</v>
      </c>
      <c r="H32" s="105">
        <f t="shared" si="0"/>
        <v>165695.61999999997</v>
      </c>
    </row>
    <row r="33" spans="1:8" s="65" customFormat="1" x14ac:dyDescent="0.25">
      <c r="A33" s="65">
        <v>55</v>
      </c>
      <c r="B33" s="102">
        <v>4.2500000000000003E-2</v>
      </c>
      <c r="C33" s="103">
        <v>42552</v>
      </c>
      <c r="D33" s="65">
        <v>26</v>
      </c>
      <c r="E33" s="104">
        <v>3314.88</v>
      </c>
      <c r="F33" s="104">
        <v>2739.17</v>
      </c>
      <c r="G33" s="104">
        <v>575.71</v>
      </c>
      <c r="H33" s="105">
        <f t="shared" si="0"/>
        <v>162956.44999999995</v>
      </c>
    </row>
    <row r="34" spans="1:8" s="65" customFormat="1" x14ac:dyDescent="0.25">
      <c r="A34" s="65">
        <v>54</v>
      </c>
      <c r="B34" s="102">
        <v>4.2500000000000003E-2</v>
      </c>
      <c r="C34" s="103">
        <v>42583</v>
      </c>
      <c r="D34" s="65">
        <v>27</v>
      </c>
      <c r="E34" s="104">
        <v>3314.88</v>
      </c>
      <c r="F34" s="104">
        <v>2748.69</v>
      </c>
      <c r="G34" s="104">
        <v>566.19000000000005</v>
      </c>
      <c r="H34" s="105">
        <f t="shared" si="0"/>
        <v>160207.75999999995</v>
      </c>
    </row>
    <row r="35" spans="1:8" x14ac:dyDescent="0.25">
      <c r="A35">
        <v>53</v>
      </c>
      <c r="B35" s="52">
        <v>0.04</v>
      </c>
      <c r="C35" s="70">
        <v>42614</v>
      </c>
      <c r="D35">
        <v>28</v>
      </c>
      <c r="E35" s="86">
        <v>3297.54</v>
      </c>
      <c r="F35" s="86">
        <v>2773.06</v>
      </c>
      <c r="G35" s="86">
        <v>524.48</v>
      </c>
      <c r="H35" s="34">
        <f t="shared" si="0"/>
        <v>157434.69999999995</v>
      </c>
    </row>
    <row r="36" spans="1:8" x14ac:dyDescent="0.25">
      <c r="A36">
        <v>52</v>
      </c>
      <c r="B36" s="52">
        <v>0.04</v>
      </c>
      <c r="C36" s="70">
        <v>42644</v>
      </c>
      <c r="D36">
        <v>29</v>
      </c>
      <c r="E36" s="86">
        <v>3297.54</v>
      </c>
      <c r="F36" s="86">
        <v>2782.14</v>
      </c>
      <c r="G36" s="86">
        <v>515.4</v>
      </c>
      <c r="H36" s="34">
        <f t="shared" si="0"/>
        <v>154652.55999999994</v>
      </c>
    </row>
    <row r="37" spans="1:8" x14ac:dyDescent="0.25">
      <c r="A37">
        <v>51</v>
      </c>
      <c r="B37" s="52">
        <v>0.04</v>
      </c>
      <c r="C37" s="70">
        <v>42675</v>
      </c>
      <c r="D37">
        <v>30</v>
      </c>
      <c r="E37" s="86">
        <v>3297.54</v>
      </c>
      <c r="F37" s="86">
        <v>2791.25</v>
      </c>
      <c r="G37" s="86">
        <v>506.29</v>
      </c>
      <c r="H37" s="34">
        <f t="shared" si="0"/>
        <v>151861.30999999994</v>
      </c>
    </row>
    <row r="38" spans="1:8" x14ac:dyDescent="0.25">
      <c r="A38">
        <v>50</v>
      </c>
      <c r="B38" s="52">
        <v>0.04</v>
      </c>
      <c r="C38" s="70">
        <v>42705</v>
      </c>
      <c r="D38">
        <v>31</v>
      </c>
      <c r="E38" s="86">
        <v>3297.54</v>
      </c>
      <c r="F38" s="86">
        <v>2800.39</v>
      </c>
      <c r="G38" s="86">
        <v>497.15</v>
      </c>
      <c r="H38" s="34">
        <f t="shared" si="0"/>
        <v>149060.91999999993</v>
      </c>
    </row>
    <row r="39" spans="1:8" x14ac:dyDescent="0.25">
      <c r="A39">
        <v>49</v>
      </c>
      <c r="B39" s="52">
        <v>0.04</v>
      </c>
      <c r="C39" s="70">
        <v>42736</v>
      </c>
      <c r="D39">
        <v>32</v>
      </c>
      <c r="E39" s="86">
        <v>3297.54</v>
      </c>
      <c r="F39" s="86">
        <v>2809.55</v>
      </c>
      <c r="G39" s="86">
        <v>487.99</v>
      </c>
      <c r="H39" s="34">
        <f t="shared" si="0"/>
        <v>146251.36999999994</v>
      </c>
    </row>
    <row r="40" spans="1:8" x14ac:dyDescent="0.25">
      <c r="A40">
        <v>48</v>
      </c>
      <c r="B40" s="52">
        <v>0.04</v>
      </c>
      <c r="C40" s="70">
        <v>42767</v>
      </c>
      <c r="D40">
        <v>33</v>
      </c>
      <c r="E40" s="86">
        <v>3297.54</v>
      </c>
      <c r="F40" s="86">
        <v>2818.75</v>
      </c>
      <c r="G40" s="86">
        <v>478.79</v>
      </c>
      <c r="H40" s="34">
        <f t="shared" si="0"/>
        <v>143432.61999999994</v>
      </c>
    </row>
    <row r="41" spans="1:8" x14ac:dyDescent="0.25">
      <c r="A41">
        <v>47</v>
      </c>
      <c r="B41" s="52">
        <v>0.04</v>
      </c>
      <c r="C41" s="70">
        <v>42795</v>
      </c>
      <c r="D41">
        <v>34</v>
      </c>
      <c r="E41" s="86">
        <v>3297.54</v>
      </c>
      <c r="F41" s="86">
        <v>2827.98</v>
      </c>
      <c r="G41" s="86">
        <v>469.56</v>
      </c>
      <c r="H41" s="34">
        <f t="shared" si="0"/>
        <v>140604.63999999993</v>
      </c>
    </row>
    <row r="42" spans="1:8" x14ac:dyDescent="0.25">
      <c r="A42">
        <v>46</v>
      </c>
      <c r="B42" s="52">
        <v>0.04</v>
      </c>
      <c r="C42" s="70">
        <v>42826</v>
      </c>
      <c r="D42">
        <v>35</v>
      </c>
      <c r="E42" s="86">
        <v>3297.54</v>
      </c>
      <c r="F42" s="86">
        <v>2837.24</v>
      </c>
      <c r="G42" s="86">
        <v>460.3</v>
      </c>
      <c r="H42" s="34">
        <f t="shared" si="0"/>
        <v>137767.39999999994</v>
      </c>
    </row>
    <row r="43" spans="1:8" x14ac:dyDescent="0.25">
      <c r="A43">
        <v>45</v>
      </c>
      <c r="B43" s="52">
        <v>0.04</v>
      </c>
      <c r="C43" s="70">
        <v>42856</v>
      </c>
      <c r="D43">
        <v>36</v>
      </c>
      <c r="E43" s="86">
        <v>3297.54</v>
      </c>
      <c r="F43" s="86">
        <v>2846.53</v>
      </c>
      <c r="G43" s="86">
        <v>451.01</v>
      </c>
      <c r="H43" s="34">
        <f t="shared" si="0"/>
        <v>134920.86999999994</v>
      </c>
    </row>
    <row r="44" spans="1:8" x14ac:dyDescent="0.25">
      <c r="A44">
        <v>44</v>
      </c>
      <c r="B44" s="52">
        <v>0.04</v>
      </c>
      <c r="C44" s="70">
        <v>42887</v>
      </c>
      <c r="D44">
        <v>37</v>
      </c>
      <c r="E44" s="86">
        <v>3297.54</v>
      </c>
      <c r="F44" s="86">
        <v>2855.84</v>
      </c>
      <c r="G44" s="86">
        <v>441.7</v>
      </c>
      <c r="H44" s="34">
        <f t="shared" si="0"/>
        <v>132065.02999999994</v>
      </c>
    </row>
    <row r="45" spans="1:8" x14ac:dyDescent="0.25">
      <c r="A45">
        <v>43</v>
      </c>
      <c r="B45" s="52">
        <v>0.04</v>
      </c>
      <c r="C45" s="70">
        <v>42917</v>
      </c>
      <c r="D45">
        <v>38</v>
      </c>
      <c r="E45" s="86">
        <v>3297.54</v>
      </c>
      <c r="F45" s="86">
        <v>2865.19</v>
      </c>
      <c r="G45" s="86">
        <v>432.35</v>
      </c>
      <c r="H45" s="34">
        <f t="shared" si="0"/>
        <v>129199.83999999994</v>
      </c>
    </row>
    <row r="46" spans="1:8" x14ac:dyDescent="0.25">
      <c r="A46">
        <v>42</v>
      </c>
      <c r="B46" s="52">
        <v>0.04</v>
      </c>
      <c r="C46" s="70">
        <v>42948</v>
      </c>
      <c r="D46">
        <v>39</v>
      </c>
      <c r="E46" s="86">
        <v>3297.54</v>
      </c>
      <c r="F46" s="86">
        <v>2874.57</v>
      </c>
      <c r="G46" s="86">
        <v>422.97</v>
      </c>
      <c r="H46" s="34">
        <f t="shared" si="0"/>
        <v>126325.26999999993</v>
      </c>
    </row>
    <row r="47" spans="1:8" x14ac:dyDescent="0.25">
      <c r="A47">
        <v>41</v>
      </c>
      <c r="B47" s="52">
        <v>0.04</v>
      </c>
      <c r="C47" s="70">
        <v>42979</v>
      </c>
      <c r="D47">
        <v>40</v>
      </c>
      <c r="E47" s="86">
        <v>3297.54</v>
      </c>
      <c r="F47" s="86">
        <v>2883.98</v>
      </c>
      <c r="G47" s="86">
        <v>413.56</v>
      </c>
      <c r="H47" s="34">
        <f t="shared" si="0"/>
        <v>123441.28999999994</v>
      </c>
    </row>
    <row r="48" spans="1:8" x14ac:dyDescent="0.25">
      <c r="A48">
        <v>40</v>
      </c>
      <c r="B48" s="52">
        <v>0.04</v>
      </c>
      <c r="C48" s="70">
        <v>43009</v>
      </c>
      <c r="D48">
        <v>41</v>
      </c>
      <c r="E48" s="86">
        <v>3297.54</v>
      </c>
      <c r="F48" s="86">
        <v>2893.43</v>
      </c>
      <c r="G48" s="86">
        <v>404.11</v>
      </c>
      <c r="H48" s="34">
        <f t="shared" si="0"/>
        <v>120547.85999999994</v>
      </c>
    </row>
    <row r="49" spans="1:8" x14ac:dyDescent="0.25">
      <c r="A49">
        <v>39</v>
      </c>
      <c r="B49" s="52">
        <v>0.04</v>
      </c>
      <c r="C49" s="70">
        <v>43040</v>
      </c>
      <c r="D49">
        <v>42</v>
      </c>
      <c r="E49" s="86">
        <v>3297.54</v>
      </c>
      <c r="F49" s="86">
        <v>2902.9</v>
      </c>
      <c r="G49" s="86">
        <v>394.64</v>
      </c>
      <c r="H49" s="34">
        <f t="shared" si="0"/>
        <v>117644.95999999995</v>
      </c>
    </row>
    <row r="50" spans="1:8" x14ac:dyDescent="0.25">
      <c r="A50">
        <v>38</v>
      </c>
      <c r="B50" s="52">
        <v>0.04</v>
      </c>
      <c r="C50" s="70">
        <v>43070</v>
      </c>
      <c r="D50">
        <v>43</v>
      </c>
      <c r="E50" s="86">
        <v>3297.54</v>
      </c>
      <c r="F50" s="86">
        <v>2912.4</v>
      </c>
      <c r="G50" s="86">
        <v>385.14</v>
      </c>
      <c r="H50" s="34">
        <f t="shared" si="0"/>
        <v>114732.55999999995</v>
      </c>
    </row>
    <row r="51" spans="1:8" x14ac:dyDescent="0.25">
      <c r="A51">
        <v>37</v>
      </c>
      <c r="B51" s="52">
        <v>0.04</v>
      </c>
      <c r="C51" s="70">
        <v>43101</v>
      </c>
      <c r="D51">
        <v>44</v>
      </c>
      <c r="E51" s="86">
        <v>3297.54</v>
      </c>
      <c r="F51" s="86">
        <v>2921.94</v>
      </c>
      <c r="G51" s="86">
        <v>375.6</v>
      </c>
      <c r="H51" s="34">
        <f t="shared" si="0"/>
        <v>111810.61999999995</v>
      </c>
    </row>
    <row r="52" spans="1:8" x14ac:dyDescent="0.25">
      <c r="A52">
        <v>36</v>
      </c>
      <c r="B52" s="52">
        <v>0.04</v>
      </c>
      <c r="C52" s="70">
        <v>43132</v>
      </c>
      <c r="D52">
        <v>45</v>
      </c>
      <c r="E52" s="86">
        <v>3297.54</v>
      </c>
      <c r="F52" s="86">
        <v>2931.5</v>
      </c>
      <c r="G52" s="86">
        <v>366.04</v>
      </c>
      <c r="H52" s="34">
        <f t="shared" si="0"/>
        <v>108879.11999999995</v>
      </c>
    </row>
    <row r="53" spans="1:8" x14ac:dyDescent="0.25">
      <c r="A53">
        <v>35</v>
      </c>
      <c r="B53" s="52">
        <v>0.04</v>
      </c>
      <c r="C53" s="70">
        <v>43160</v>
      </c>
      <c r="D53">
        <v>46</v>
      </c>
      <c r="E53" s="86">
        <v>3297.54</v>
      </c>
      <c r="F53" s="86">
        <v>2941.1</v>
      </c>
      <c r="G53" s="86">
        <v>356.44</v>
      </c>
      <c r="H53" s="34">
        <f t="shared" si="0"/>
        <v>105938.01999999995</v>
      </c>
    </row>
    <row r="54" spans="1:8" x14ac:dyDescent="0.25">
      <c r="A54">
        <v>34</v>
      </c>
      <c r="B54" s="52">
        <v>0.04</v>
      </c>
      <c r="C54" s="70">
        <v>43191</v>
      </c>
      <c r="D54">
        <v>47</v>
      </c>
      <c r="E54" s="86">
        <v>3297.54</v>
      </c>
      <c r="F54" s="86">
        <v>2950.73</v>
      </c>
      <c r="G54" s="86">
        <v>346.81</v>
      </c>
      <c r="H54" s="34">
        <f t="shared" si="0"/>
        <v>102987.28999999995</v>
      </c>
    </row>
    <row r="55" spans="1:8" x14ac:dyDescent="0.25">
      <c r="A55">
        <v>33</v>
      </c>
      <c r="B55" s="52">
        <v>0.04</v>
      </c>
      <c r="C55" s="70">
        <v>43221</v>
      </c>
      <c r="D55">
        <v>48</v>
      </c>
      <c r="E55" s="86">
        <v>3297.54</v>
      </c>
      <c r="F55" s="86">
        <v>2960.39</v>
      </c>
      <c r="G55" s="86">
        <v>337.15</v>
      </c>
      <c r="H55" s="34">
        <f t="shared" si="0"/>
        <v>100026.89999999995</v>
      </c>
    </row>
    <row r="56" spans="1:8" x14ac:dyDescent="0.25">
      <c r="A56">
        <v>32</v>
      </c>
      <c r="B56" s="52">
        <v>0.04</v>
      </c>
      <c r="C56" s="70">
        <v>43252</v>
      </c>
      <c r="D56">
        <v>49</v>
      </c>
      <c r="E56" s="86">
        <v>3297.54</v>
      </c>
      <c r="F56" s="86">
        <v>2970.08</v>
      </c>
      <c r="G56" s="86">
        <v>327.45999999999998</v>
      </c>
      <c r="H56" s="34">
        <f t="shared" si="0"/>
        <v>97056.819999999949</v>
      </c>
    </row>
    <row r="57" spans="1:8" x14ac:dyDescent="0.25">
      <c r="A57">
        <v>31</v>
      </c>
      <c r="B57" s="52">
        <v>0.04</v>
      </c>
      <c r="C57" s="70">
        <v>43282</v>
      </c>
      <c r="D57">
        <v>50</v>
      </c>
      <c r="E57" s="86">
        <v>3297.54</v>
      </c>
      <c r="F57" s="86">
        <v>2979.8</v>
      </c>
      <c r="G57" s="86">
        <v>317.74</v>
      </c>
      <c r="H57" s="34">
        <f t="shared" si="0"/>
        <v>94077.019999999946</v>
      </c>
    </row>
    <row r="58" spans="1:8" x14ac:dyDescent="0.25">
      <c r="A58">
        <v>30</v>
      </c>
      <c r="B58" s="52">
        <v>0.04</v>
      </c>
      <c r="C58" s="70">
        <v>43313</v>
      </c>
      <c r="D58">
        <v>51</v>
      </c>
      <c r="E58" s="86">
        <v>3297.54</v>
      </c>
      <c r="F58" s="86">
        <v>2989.56</v>
      </c>
      <c r="G58" s="86">
        <v>307.98</v>
      </c>
      <c r="H58" s="34">
        <f t="shared" si="0"/>
        <v>91087.459999999948</v>
      </c>
    </row>
    <row r="59" spans="1:8" x14ac:dyDescent="0.25">
      <c r="A59">
        <v>29</v>
      </c>
      <c r="B59" s="52">
        <v>0.04</v>
      </c>
      <c r="C59" s="70">
        <v>43344</v>
      </c>
      <c r="D59">
        <v>52</v>
      </c>
      <c r="E59" s="86">
        <v>3297.54</v>
      </c>
      <c r="F59" s="86">
        <v>2999.34</v>
      </c>
      <c r="G59" s="86">
        <v>298.2</v>
      </c>
      <c r="H59" s="34">
        <f t="shared" si="0"/>
        <v>88088.119999999952</v>
      </c>
    </row>
    <row r="60" spans="1:8" x14ac:dyDescent="0.25">
      <c r="A60">
        <v>28</v>
      </c>
      <c r="B60" s="52">
        <v>0.04</v>
      </c>
      <c r="C60" s="70">
        <v>43374</v>
      </c>
      <c r="D60">
        <v>53</v>
      </c>
      <c r="E60" s="86">
        <v>3297.54</v>
      </c>
      <c r="F60" s="86">
        <v>3009.16</v>
      </c>
      <c r="G60" s="86">
        <v>288.38</v>
      </c>
      <c r="H60" s="34">
        <f t="shared" si="0"/>
        <v>85078.959999999948</v>
      </c>
    </row>
    <row r="61" spans="1:8" x14ac:dyDescent="0.25">
      <c r="A61">
        <v>27</v>
      </c>
      <c r="B61" s="52">
        <v>0.04</v>
      </c>
      <c r="C61" s="70">
        <v>43405</v>
      </c>
      <c r="D61">
        <v>54</v>
      </c>
      <c r="E61" s="86">
        <v>3297.54</v>
      </c>
      <c r="F61" s="86">
        <v>3019.01</v>
      </c>
      <c r="G61" s="86">
        <v>278.52999999999997</v>
      </c>
      <c r="H61" s="34">
        <f t="shared" si="0"/>
        <v>82059.949999999953</v>
      </c>
    </row>
    <row r="62" spans="1:8" x14ac:dyDescent="0.25">
      <c r="A62">
        <v>26</v>
      </c>
      <c r="B62" s="52">
        <v>0.04</v>
      </c>
      <c r="C62" s="70">
        <v>43435</v>
      </c>
      <c r="D62">
        <v>55</v>
      </c>
      <c r="E62" s="86">
        <v>3297.54</v>
      </c>
      <c r="F62" s="86">
        <v>3028.9</v>
      </c>
      <c r="G62" s="86">
        <v>268.64</v>
      </c>
      <c r="H62" s="34">
        <f t="shared" si="0"/>
        <v>79031.049999999959</v>
      </c>
    </row>
    <row r="63" spans="1:8" x14ac:dyDescent="0.25">
      <c r="A63">
        <v>25</v>
      </c>
      <c r="B63" s="52">
        <v>0.04</v>
      </c>
      <c r="C63" s="70">
        <v>43466</v>
      </c>
      <c r="D63">
        <v>56</v>
      </c>
      <c r="E63" s="86">
        <v>3297.54</v>
      </c>
      <c r="F63" s="86">
        <v>3038.81</v>
      </c>
      <c r="G63" s="86">
        <v>258.73</v>
      </c>
      <c r="H63" s="34">
        <f t="shared" si="0"/>
        <v>75992.239999999962</v>
      </c>
    </row>
    <row r="64" spans="1:8" x14ac:dyDescent="0.25">
      <c r="A64">
        <v>24</v>
      </c>
      <c r="B64" s="52">
        <v>0.04</v>
      </c>
      <c r="C64" s="70">
        <v>43497</v>
      </c>
      <c r="D64">
        <v>57</v>
      </c>
      <c r="E64" s="86">
        <v>3297.54</v>
      </c>
      <c r="F64" s="86">
        <v>3048.76</v>
      </c>
      <c r="G64" s="86">
        <v>248.78</v>
      </c>
      <c r="H64" s="34">
        <f t="shared" si="0"/>
        <v>72943.479999999967</v>
      </c>
    </row>
    <row r="65" spans="1:8" x14ac:dyDescent="0.25">
      <c r="A65">
        <v>23</v>
      </c>
      <c r="B65" s="52">
        <v>0.04</v>
      </c>
      <c r="C65" s="70">
        <v>43525</v>
      </c>
      <c r="D65">
        <v>58</v>
      </c>
      <c r="E65" s="86">
        <v>3297.54</v>
      </c>
      <c r="F65" s="86">
        <v>3058.74</v>
      </c>
      <c r="G65" s="86">
        <v>238.8</v>
      </c>
      <c r="H65" s="34">
        <f t="shared" si="0"/>
        <v>69884.739999999962</v>
      </c>
    </row>
    <row r="66" spans="1:8" x14ac:dyDescent="0.25">
      <c r="A66">
        <v>22</v>
      </c>
      <c r="B66" s="52">
        <v>0.04</v>
      </c>
      <c r="C66" s="70">
        <v>43556</v>
      </c>
      <c r="D66">
        <v>59</v>
      </c>
      <c r="E66" s="86">
        <v>3297.54</v>
      </c>
      <c r="F66" s="86">
        <v>3068.76</v>
      </c>
      <c r="G66" s="86">
        <v>228.78</v>
      </c>
      <c r="H66" s="34">
        <f t="shared" si="0"/>
        <v>66815.979999999967</v>
      </c>
    </row>
    <row r="67" spans="1:8" x14ac:dyDescent="0.25">
      <c r="A67">
        <v>21</v>
      </c>
      <c r="B67" s="52">
        <v>0.04</v>
      </c>
      <c r="C67" s="70">
        <v>43586</v>
      </c>
      <c r="D67">
        <v>60</v>
      </c>
      <c r="E67" s="86">
        <v>3297.54</v>
      </c>
      <c r="F67" s="86">
        <v>3078.8</v>
      </c>
      <c r="G67" s="86">
        <v>218.74</v>
      </c>
      <c r="H67" s="34">
        <f t="shared" si="0"/>
        <v>63737.179999999964</v>
      </c>
    </row>
    <row r="68" spans="1:8" x14ac:dyDescent="0.25">
      <c r="A68">
        <v>20</v>
      </c>
      <c r="B68" s="52">
        <v>0.04</v>
      </c>
      <c r="C68" s="70">
        <v>43617</v>
      </c>
      <c r="D68">
        <v>61</v>
      </c>
      <c r="E68" s="86">
        <v>3297.54</v>
      </c>
      <c r="F68" s="86">
        <v>3088.88</v>
      </c>
      <c r="G68" s="86">
        <v>208.66</v>
      </c>
      <c r="H68" s="34">
        <f t="shared" si="0"/>
        <v>60648.299999999967</v>
      </c>
    </row>
    <row r="69" spans="1:8" x14ac:dyDescent="0.25">
      <c r="A69">
        <v>19</v>
      </c>
      <c r="B69" s="52">
        <v>0.04</v>
      </c>
      <c r="C69" s="70">
        <v>43647</v>
      </c>
      <c r="D69">
        <v>62</v>
      </c>
      <c r="E69" s="86">
        <v>3297.54</v>
      </c>
      <c r="F69" s="86">
        <v>3098.99</v>
      </c>
      <c r="G69" s="86">
        <v>198.55</v>
      </c>
      <c r="H69" s="34">
        <f t="shared" si="0"/>
        <v>57549.309999999969</v>
      </c>
    </row>
    <row r="70" spans="1:8" x14ac:dyDescent="0.25">
      <c r="A70">
        <v>18</v>
      </c>
      <c r="B70" s="52">
        <v>0.04</v>
      </c>
      <c r="C70" s="70">
        <v>43678</v>
      </c>
      <c r="D70">
        <v>63</v>
      </c>
      <c r="E70" s="86">
        <v>3297.54</v>
      </c>
      <c r="F70" s="86">
        <v>3109.14</v>
      </c>
      <c r="G70" s="86">
        <v>188.4</v>
      </c>
      <c r="H70" s="34">
        <f t="shared" si="0"/>
        <v>54440.169999999969</v>
      </c>
    </row>
    <row r="71" spans="1:8" x14ac:dyDescent="0.25">
      <c r="A71">
        <v>17</v>
      </c>
      <c r="B71" s="52">
        <v>0.04</v>
      </c>
      <c r="C71" s="70">
        <v>43709</v>
      </c>
      <c r="D71">
        <v>64</v>
      </c>
      <c r="E71" s="86">
        <v>3297.54</v>
      </c>
      <c r="F71" s="86">
        <v>3119.32</v>
      </c>
      <c r="G71" s="86">
        <v>178.22</v>
      </c>
      <c r="H71" s="34">
        <f t="shared" si="0"/>
        <v>51320.849999999969</v>
      </c>
    </row>
    <row r="72" spans="1:8" x14ac:dyDescent="0.25">
      <c r="A72">
        <v>16</v>
      </c>
      <c r="B72" s="52">
        <v>0.04</v>
      </c>
      <c r="C72" s="70">
        <v>43739</v>
      </c>
      <c r="D72">
        <v>65</v>
      </c>
      <c r="E72" s="86">
        <v>3297.54</v>
      </c>
      <c r="F72" s="86">
        <v>3129.53</v>
      </c>
      <c r="G72" s="86">
        <v>168.01</v>
      </c>
      <c r="H72" s="34">
        <f t="shared" si="0"/>
        <v>48191.319999999971</v>
      </c>
    </row>
    <row r="73" spans="1:8" x14ac:dyDescent="0.25">
      <c r="A73">
        <v>15</v>
      </c>
      <c r="B73" s="52">
        <v>0.04</v>
      </c>
      <c r="C73" s="70">
        <v>43770</v>
      </c>
      <c r="D73">
        <v>66</v>
      </c>
      <c r="E73" s="86">
        <v>3297.54</v>
      </c>
      <c r="F73" s="86">
        <v>3139.77</v>
      </c>
      <c r="G73" s="86">
        <v>157.77000000000001</v>
      </c>
      <c r="H73" s="34">
        <f t="shared" ref="H73:H87" si="1">+H72-F73</f>
        <v>45051.549999999974</v>
      </c>
    </row>
    <row r="74" spans="1:8" x14ac:dyDescent="0.25">
      <c r="A74">
        <v>14</v>
      </c>
      <c r="B74" s="52">
        <v>0.04</v>
      </c>
      <c r="C74" s="70">
        <v>43800</v>
      </c>
      <c r="D74">
        <v>67</v>
      </c>
      <c r="E74" s="86">
        <v>3297.54</v>
      </c>
      <c r="F74" s="86">
        <v>3150.05</v>
      </c>
      <c r="G74" s="86">
        <v>147.49</v>
      </c>
      <c r="H74" s="34">
        <f t="shared" si="1"/>
        <v>41901.499999999971</v>
      </c>
    </row>
    <row r="75" spans="1:8" x14ac:dyDescent="0.25">
      <c r="A75">
        <v>13</v>
      </c>
      <c r="B75" s="52">
        <v>0.04</v>
      </c>
      <c r="C75" s="70">
        <v>43831</v>
      </c>
      <c r="D75">
        <v>68</v>
      </c>
      <c r="E75" s="86">
        <v>3297.54</v>
      </c>
      <c r="F75" s="86">
        <v>3160.37</v>
      </c>
      <c r="G75" s="86">
        <v>137.16999999999999</v>
      </c>
      <c r="H75" s="34">
        <f t="shared" si="1"/>
        <v>38741.129999999968</v>
      </c>
    </row>
    <row r="76" spans="1:8" x14ac:dyDescent="0.25">
      <c r="A76">
        <v>12</v>
      </c>
      <c r="B76" s="52">
        <v>0.04</v>
      </c>
      <c r="C76" s="70">
        <v>43862</v>
      </c>
      <c r="D76">
        <v>69</v>
      </c>
      <c r="E76" s="86">
        <v>3297.54</v>
      </c>
      <c r="F76" s="86">
        <v>3170.71</v>
      </c>
      <c r="G76" s="86">
        <v>126.83</v>
      </c>
      <c r="H76" s="34">
        <f t="shared" si="1"/>
        <v>35570.419999999969</v>
      </c>
    </row>
    <row r="77" spans="1:8" x14ac:dyDescent="0.25">
      <c r="A77">
        <v>11</v>
      </c>
      <c r="B77" s="52">
        <v>0.04</v>
      </c>
      <c r="C77" s="70">
        <v>43891</v>
      </c>
      <c r="D77">
        <v>70</v>
      </c>
      <c r="E77" s="86">
        <v>3297.54</v>
      </c>
      <c r="F77" s="86">
        <v>3181.09</v>
      </c>
      <c r="G77" s="86">
        <v>116.45</v>
      </c>
      <c r="H77" s="34">
        <f t="shared" si="1"/>
        <v>32389.329999999969</v>
      </c>
    </row>
    <row r="78" spans="1:8" x14ac:dyDescent="0.25">
      <c r="A78">
        <v>10</v>
      </c>
      <c r="B78" s="52">
        <v>0.04</v>
      </c>
      <c r="C78" s="70">
        <v>43922</v>
      </c>
      <c r="D78">
        <v>71</v>
      </c>
      <c r="E78" s="86">
        <v>3297.54</v>
      </c>
      <c r="F78" s="86">
        <v>3191.51</v>
      </c>
      <c r="G78" s="86">
        <v>106.03</v>
      </c>
      <c r="H78" s="34">
        <f t="shared" si="1"/>
        <v>29197.819999999971</v>
      </c>
    </row>
    <row r="79" spans="1:8" x14ac:dyDescent="0.25">
      <c r="A79">
        <v>9</v>
      </c>
      <c r="B79" s="52">
        <v>0.04</v>
      </c>
      <c r="C79" s="70">
        <v>43952</v>
      </c>
      <c r="D79">
        <v>72</v>
      </c>
      <c r="E79" s="86">
        <v>3297.54</v>
      </c>
      <c r="F79" s="86">
        <v>3201.95</v>
      </c>
      <c r="G79" s="86">
        <v>95.59</v>
      </c>
      <c r="H79" s="34">
        <f t="shared" si="1"/>
        <v>25995.86999999997</v>
      </c>
    </row>
    <row r="80" spans="1:8" x14ac:dyDescent="0.25">
      <c r="A80">
        <v>8</v>
      </c>
      <c r="B80" s="52">
        <v>0.04</v>
      </c>
      <c r="C80" s="70">
        <v>43983</v>
      </c>
      <c r="D80">
        <v>73</v>
      </c>
      <c r="E80" s="86">
        <v>3297.54</v>
      </c>
      <c r="F80" s="86">
        <v>3212.44</v>
      </c>
      <c r="G80" s="86">
        <v>85.1</v>
      </c>
      <c r="H80" s="34">
        <f t="shared" si="1"/>
        <v>22783.429999999971</v>
      </c>
    </row>
    <row r="81" spans="1:8" x14ac:dyDescent="0.25">
      <c r="A81">
        <v>7</v>
      </c>
      <c r="B81" s="52">
        <v>0.04</v>
      </c>
      <c r="C81" s="70">
        <v>44013</v>
      </c>
      <c r="D81">
        <v>74</v>
      </c>
      <c r="E81" s="86">
        <v>3297.54</v>
      </c>
      <c r="F81" s="86">
        <v>3222.95</v>
      </c>
      <c r="G81" s="86">
        <v>74.59</v>
      </c>
      <c r="H81" s="34">
        <f t="shared" si="1"/>
        <v>19560.47999999997</v>
      </c>
    </row>
    <row r="82" spans="1:8" x14ac:dyDescent="0.25">
      <c r="A82">
        <v>6</v>
      </c>
      <c r="B82" s="52">
        <v>0.04</v>
      </c>
      <c r="C82" s="70">
        <v>44044</v>
      </c>
      <c r="D82">
        <v>75</v>
      </c>
      <c r="E82" s="86">
        <v>3297.54</v>
      </c>
      <c r="F82" s="86">
        <v>3233.5</v>
      </c>
      <c r="G82" s="86">
        <v>64.040000000000006</v>
      </c>
      <c r="H82" s="34">
        <f t="shared" si="1"/>
        <v>16326.97999999997</v>
      </c>
    </row>
    <row r="83" spans="1:8" x14ac:dyDescent="0.25">
      <c r="A83">
        <v>5</v>
      </c>
      <c r="B83" s="52">
        <v>0.04</v>
      </c>
      <c r="C83" s="70">
        <v>44075</v>
      </c>
      <c r="D83">
        <v>76</v>
      </c>
      <c r="E83" s="86">
        <v>3297.54</v>
      </c>
      <c r="F83" s="86">
        <v>3244.09</v>
      </c>
      <c r="G83" s="86">
        <v>53.45</v>
      </c>
      <c r="H83" s="34">
        <f t="shared" si="1"/>
        <v>13082.88999999997</v>
      </c>
    </row>
    <row r="84" spans="1:8" x14ac:dyDescent="0.25">
      <c r="A84">
        <v>4</v>
      </c>
      <c r="B84" s="52">
        <v>0.04</v>
      </c>
      <c r="C84" s="70">
        <v>44105</v>
      </c>
      <c r="D84">
        <v>77</v>
      </c>
      <c r="E84" s="86">
        <v>3297.54</v>
      </c>
      <c r="F84" s="86">
        <v>3254.71</v>
      </c>
      <c r="G84" s="86">
        <v>42.83</v>
      </c>
      <c r="H84" s="34">
        <f t="shared" si="1"/>
        <v>9828.1799999999712</v>
      </c>
    </row>
    <row r="85" spans="1:8" x14ac:dyDescent="0.25">
      <c r="A85">
        <v>3</v>
      </c>
      <c r="B85" s="52">
        <v>0.04</v>
      </c>
      <c r="C85" s="70">
        <v>44136</v>
      </c>
      <c r="D85">
        <v>78</v>
      </c>
      <c r="E85" s="86">
        <v>3297.54</v>
      </c>
      <c r="F85" s="86">
        <v>3265.36</v>
      </c>
      <c r="G85" s="86">
        <v>32.17</v>
      </c>
      <c r="H85" s="34">
        <f t="shared" si="1"/>
        <v>6562.8199999999706</v>
      </c>
    </row>
    <row r="86" spans="1:8" x14ac:dyDescent="0.25">
      <c r="A86">
        <v>2</v>
      </c>
      <c r="B86" s="52">
        <v>0.04</v>
      </c>
      <c r="C86" s="70">
        <v>44166</v>
      </c>
      <c r="D86">
        <v>79</v>
      </c>
      <c r="E86" s="86">
        <v>3297.54</v>
      </c>
      <c r="F86" s="86">
        <v>3276.05</v>
      </c>
      <c r="G86" s="86">
        <v>21.49</v>
      </c>
      <c r="H86" s="34">
        <f t="shared" si="1"/>
        <v>3286.7699999999704</v>
      </c>
    </row>
    <row r="87" spans="1:8" x14ac:dyDescent="0.25">
      <c r="A87">
        <v>1</v>
      </c>
      <c r="B87" s="52">
        <v>0.04</v>
      </c>
      <c r="C87" s="70">
        <v>44197</v>
      </c>
      <c r="D87">
        <v>80</v>
      </c>
      <c r="E87" s="86">
        <v>3297.54</v>
      </c>
      <c r="F87" s="86">
        <v>3286.78</v>
      </c>
      <c r="G87" s="86">
        <v>10.76</v>
      </c>
      <c r="H87" s="34">
        <f t="shared" si="1"/>
        <v>-1.0000000029776857E-2</v>
      </c>
    </row>
    <row r="88" spans="1:8" x14ac:dyDescent="0.25">
      <c r="A88" s="98" t="s">
        <v>461</v>
      </c>
      <c r="B88" s="98"/>
      <c r="C88" s="98"/>
      <c r="D88" s="98"/>
      <c r="E88" s="87">
        <f>+SUM(E7:E87)</f>
        <v>272349.0900000002</v>
      </c>
      <c r="F88" s="87">
        <f t="shared" ref="F88:G88" si="2">+SUM(F7:F87)</f>
        <v>224000.00999999998</v>
      </c>
      <c r="G88" s="87">
        <f t="shared" si="2"/>
        <v>48349.079999999994</v>
      </c>
    </row>
    <row r="89" spans="1:8" ht="15.75" thickBot="1" x14ac:dyDescent="0.3"/>
    <row r="90" spans="1:8" ht="15.75" thickBot="1" x14ac:dyDescent="0.3">
      <c r="C90" s="106" t="s">
        <v>462</v>
      </c>
      <c r="D90" s="106"/>
      <c r="E90" s="106"/>
      <c r="F90" s="106"/>
      <c r="G90" s="106"/>
      <c r="H90" s="101">
        <f>+'Otplatni plan banke'!E88-'Otplatni plan - var.stopa - 6m'!E88</f>
        <v>46269.309999999823</v>
      </c>
    </row>
    <row r="92" spans="1:8" x14ac:dyDescent="0.25">
      <c r="E92" s="86"/>
    </row>
  </sheetData>
  <mergeCells count="3">
    <mergeCell ref="D1:H3"/>
    <mergeCell ref="A88:D88"/>
    <mergeCell ref="C90:G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92"/>
  <sheetViews>
    <sheetView topLeftCell="A12" workbookViewId="0">
      <selection activeCell="E34" sqref="E34"/>
    </sheetView>
  </sheetViews>
  <sheetFormatPr defaultRowHeight="15" x14ac:dyDescent="0.25"/>
  <cols>
    <col min="1" max="1" width="6.42578125" customWidth="1"/>
    <col min="2" max="2" width="24.28515625" customWidth="1"/>
    <col min="3" max="3" width="14.28515625" style="35" customWidth="1"/>
    <col min="4" max="4" width="5" customWidth="1"/>
    <col min="5" max="5" width="14.28515625" customWidth="1"/>
    <col min="6" max="6" width="8.28515625" customWidth="1"/>
    <col min="7" max="7" width="14.28515625" customWidth="1"/>
    <col min="8" max="8" width="4.42578125" customWidth="1"/>
    <col min="9" max="9" width="14.28515625" customWidth="1"/>
    <col min="10" max="10" width="10.140625" style="76" bestFit="1" customWidth="1"/>
    <col min="11" max="11" width="14" customWidth="1"/>
    <col min="12" max="12" width="7.85546875" customWidth="1"/>
    <col min="13" max="13" width="14.140625" style="35" customWidth="1"/>
    <col min="14" max="14" width="18" customWidth="1"/>
    <col min="20" max="20" width="10.85546875" customWidth="1"/>
    <col min="21" max="21" width="12.7109375" customWidth="1"/>
  </cols>
  <sheetData>
    <row r="1" spans="2:14" ht="15.75" customHeight="1" thickBot="1" x14ac:dyDescent="0.3">
      <c r="B1" s="24"/>
      <c r="C1" s="99" t="s">
        <v>1</v>
      </c>
      <c r="D1" s="100"/>
      <c r="E1" s="100"/>
      <c r="F1" s="24"/>
      <c r="G1" s="99" t="s">
        <v>9</v>
      </c>
      <c r="H1" s="100"/>
      <c r="I1" s="100"/>
      <c r="J1" s="77"/>
      <c r="K1" s="99" t="s">
        <v>10</v>
      </c>
      <c r="L1" s="100"/>
      <c r="M1" s="100"/>
      <c r="N1" s="53"/>
    </row>
    <row r="2" spans="2:14" ht="15.75" thickBot="1" x14ac:dyDescent="0.3">
      <c r="C2" s="27" t="s">
        <v>8</v>
      </c>
      <c r="D2" s="28"/>
      <c r="E2" s="29" t="s">
        <v>0</v>
      </c>
      <c r="F2" s="1"/>
      <c r="G2" s="27" t="s">
        <v>8</v>
      </c>
      <c r="H2" s="28"/>
      <c r="I2" s="29" t="s">
        <v>0</v>
      </c>
      <c r="J2" s="78"/>
      <c r="K2" s="27" t="s">
        <v>8</v>
      </c>
      <c r="L2" s="41"/>
      <c r="M2" s="29" t="s">
        <v>0</v>
      </c>
    </row>
    <row r="3" spans="2:14" ht="15.75" thickTop="1" x14ac:dyDescent="0.25">
      <c r="B3" s="26" t="s">
        <v>11</v>
      </c>
      <c r="C3" s="54">
        <v>70000</v>
      </c>
      <c r="D3" s="9"/>
      <c r="E3" s="10">
        <v>156250</v>
      </c>
      <c r="G3" s="8">
        <v>70000</v>
      </c>
      <c r="H3" s="9"/>
      <c r="I3" s="10">
        <v>70000</v>
      </c>
      <c r="J3" s="79"/>
      <c r="K3" s="8">
        <v>70000</v>
      </c>
      <c r="L3" s="42"/>
      <c r="M3" s="10">
        <v>70000</v>
      </c>
    </row>
    <row r="4" spans="2:14" x14ac:dyDescent="0.25">
      <c r="B4" s="26" t="s">
        <v>3</v>
      </c>
      <c r="C4" s="55">
        <v>42559</v>
      </c>
      <c r="D4" s="9"/>
      <c r="E4" s="12">
        <v>39532</v>
      </c>
      <c r="G4" s="11">
        <v>42559</v>
      </c>
      <c r="H4" s="9"/>
      <c r="I4" s="12">
        <v>42559</v>
      </c>
      <c r="J4" s="79"/>
      <c r="K4" s="11">
        <v>42559</v>
      </c>
      <c r="L4" s="42"/>
      <c r="M4" s="12">
        <v>42559</v>
      </c>
    </row>
    <row r="5" spans="2:14" x14ac:dyDescent="0.25">
      <c r="B5" s="26" t="s">
        <v>4</v>
      </c>
      <c r="C5" s="55">
        <v>53516</v>
      </c>
      <c r="D5" s="9"/>
      <c r="E5" s="12">
        <v>50160</v>
      </c>
      <c r="G5" s="11">
        <v>53516</v>
      </c>
      <c r="H5" s="9"/>
      <c r="I5" s="12">
        <v>53516</v>
      </c>
      <c r="J5" s="79"/>
      <c r="K5" s="11">
        <v>53516</v>
      </c>
      <c r="L5" s="42"/>
      <c r="M5" s="12">
        <v>53516</v>
      </c>
    </row>
    <row r="6" spans="2:14" x14ac:dyDescent="0.25">
      <c r="B6" s="26" t="s">
        <v>456</v>
      </c>
      <c r="C6" s="13">
        <v>-1.7799999999999999E-3</v>
      </c>
      <c r="D6" s="9"/>
      <c r="E6" s="14">
        <v>2.3E-2</v>
      </c>
      <c r="G6" s="13">
        <v>4.1300000000000003E-2</v>
      </c>
      <c r="H6" s="9"/>
      <c r="I6" s="14">
        <v>4.1000000000000002E-2</v>
      </c>
      <c r="J6" s="79"/>
      <c r="K6" s="13">
        <v>-3.4499999999999999E-3</v>
      </c>
      <c r="L6" s="42"/>
      <c r="M6" s="14">
        <v>-3.5500000000000002E-3</v>
      </c>
    </row>
    <row r="7" spans="2:14" ht="15" customHeight="1" x14ac:dyDescent="0.25">
      <c r="B7" s="50" t="s">
        <v>387</v>
      </c>
      <c r="C7" s="13">
        <f>3.15%+C6</f>
        <v>2.972E-2</v>
      </c>
      <c r="D7" s="9"/>
      <c r="E7" s="14">
        <f>2.45%+E6</f>
        <v>4.7500000000000001E-2</v>
      </c>
      <c r="G7" s="15">
        <f>3.15%+G6</f>
        <v>7.2800000000000004E-2</v>
      </c>
      <c r="H7" s="9"/>
      <c r="I7" s="16">
        <f>3.15%+I6</f>
        <v>7.2500000000000009E-2</v>
      </c>
      <c r="J7" s="79"/>
      <c r="K7" s="15">
        <f>3.15%+K6</f>
        <v>2.8049999999999999E-2</v>
      </c>
      <c r="L7" s="42"/>
      <c r="M7" s="16">
        <f>3.15%+M6</f>
        <v>2.7949999999999999E-2</v>
      </c>
    </row>
    <row r="8" spans="2:14" x14ac:dyDescent="0.25">
      <c r="B8" s="26" t="s">
        <v>5</v>
      </c>
      <c r="C8" s="56">
        <v>360</v>
      </c>
      <c r="D8" s="9"/>
      <c r="E8" s="18">
        <v>348</v>
      </c>
      <c r="G8" s="17">
        <v>360</v>
      </c>
      <c r="H8" s="9"/>
      <c r="I8" s="18">
        <v>360</v>
      </c>
      <c r="J8" s="79"/>
      <c r="K8" s="17">
        <v>360</v>
      </c>
      <c r="L8" s="42"/>
      <c r="M8" s="18">
        <v>360</v>
      </c>
    </row>
    <row r="9" spans="2:14" x14ac:dyDescent="0.25">
      <c r="B9" s="26" t="s">
        <v>12</v>
      </c>
      <c r="C9" s="57">
        <f>PMT(C7/12,C8,-C3)</f>
        <v>294.06679959779905</v>
      </c>
      <c r="D9" s="9"/>
      <c r="E9" s="20">
        <f>PMT(E7/12,E8,-E3)</f>
        <v>827.84827914966161</v>
      </c>
      <c r="G9" s="19">
        <f>PMT(G7/12,G8,-G3)</f>
        <v>478.94859757162357</v>
      </c>
      <c r="H9" s="9"/>
      <c r="I9" s="20">
        <f>PMT(I7/12,I8,-I3)</f>
        <v>477.52339603933433</v>
      </c>
      <c r="J9" s="79"/>
      <c r="K9" s="19">
        <f>PMT(K7/12,K8,-K3)</f>
        <v>287.81221150707671</v>
      </c>
      <c r="L9" s="42"/>
      <c r="M9" s="20">
        <f>PMT(M7/12,M8,-M3)</f>
        <v>287.44007669542691</v>
      </c>
    </row>
    <row r="10" spans="2:14" ht="15.75" thickBot="1" x14ac:dyDescent="0.3">
      <c r="B10" s="26"/>
      <c r="C10" s="56"/>
      <c r="D10" s="9"/>
      <c r="E10" s="20"/>
      <c r="G10" s="19"/>
      <c r="H10" s="9"/>
      <c r="I10" s="20"/>
      <c r="J10" s="79"/>
      <c r="K10" s="19"/>
      <c r="L10" s="42"/>
      <c r="M10" s="20"/>
    </row>
    <row r="11" spans="2:14" ht="16.5" thickTop="1" thickBot="1" x14ac:dyDescent="0.3">
      <c r="B11" s="26" t="s">
        <v>6</v>
      </c>
      <c r="C11" s="58">
        <f>C9*C8</f>
        <v>105864.04785520765</v>
      </c>
      <c r="D11" s="32"/>
      <c r="E11" s="49">
        <f>E9*E8</f>
        <v>288091.20114408224</v>
      </c>
      <c r="G11" s="31">
        <f>G9*G8</f>
        <v>172421.49512578448</v>
      </c>
      <c r="H11" s="32"/>
      <c r="I11" s="33">
        <f>I9*I8</f>
        <v>171908.42257416036</v>
      </c>
      <c r="J11" s="79"/>
      <c r="K11" s="31">
        <f>K9*K8</f>
        <v>103612.39614254762</v>
      </c>
      <c r="L11" s="43"/>
      <c r="M11" s="33">
        <f>M9*M8</f>
        <v>103478.42761035368</v>
      </c>
    </row>
    <row r="12" spans="2:14" ht="16.5" thickTop="1" thickBot="1" x14ac:dyDescent="0.3">
      <c r="B12" s="26" t="s">
        <v>7</v>
      </c>
      <c r="C12" s="59"/>
      <c r="D12" s="22"/>
      <c r="E12" s="23">
        <f>C11-E11</f>
        <v>-182227.1532888746</v>
      </c>
      <c r="G12" s="21"/>
      <c r="H12" s="22"/>
      <c r="I12" s="23">
        <f>G11-I11</f>
        <v>513.07255162412184</v>
      </c>
      <c r="J12" s="79"/>
      <c r="K12" s="21"/>
      <c r="L12" s="44"/>
      <c r="M12" s="23">
        <f>K11-M11</f>
        <v>133.96853219393233</v>
      </c>
    </row>
    <row r="13" spans="2:14" ht="15.75" thickBot="1" x14ac:dyDescent="0.3">
      <c r="C13" s="60"/>
      <c r="E13" s="2"/>
      <c r="G13" s="2"/>
      <c r="I13" s="2"/>
      <c r="K13" s="2"/>
      <c r="L13" s="35"/>
      <c r="M13" s="2"/>
    </row>
    <row r="14" spans="2:14" ht="15.75" thickBot="1" x14ac:dyDescent="0.3">
      <c r="C14" s="61" t="s">
        <v>2</v>
      </c>
      <c r="D14" s="30"/>
      <c r="E14" s="5">
        <f>ABS(C11/E11)-1</f>
        <v>-0.63253286655477492</v>
      </c>
      <c r="G14" s="4" t="s">
        <v>2</v>
      </c>
      <c r="H14" s="30"/>
      <c r="I14" s="5">
        <f>ABS(G11/I11)-1</f>
        <v>2.9845690161154348E-3</v>
      </c>
      <c r="J14" s="80"/>
      <c r="K14" s="4" t="s">
        <v>2</v>
      </c>
      <c r="L14" s="45"/>
      <c r="M14" s="5">
        <f>ABS(K11/M11)-1</f>
        <v>1.2946517963956516E-3</v>
      </c>
    </row>
    <row r="15" spans="2:14" x14ac:dyDescent="0.25">
      <c r="C15" s="62" t="s">
        <v>13</v>
      </c>
      <c r="D15" s="25"/>
      <c r="E15" s="7" t="str">
        <f>IF(AND(E14&lt;=10%, E14&gt;=-10%),"STATUS: OK","STATUS: NOK !")</f>
        <v>STATUS: NOK !</v>
      </c>
      <c r="G15" s="6" t="s">
        <v>13</v>
      </c>
      <c r="H15" s="25"/>
      <c r="I15" s="7" t="str">
        <f>IF(AND(I14&lt;=10%, I14&gt;=-10%),"STATUS: OK","STATUS: NOK !")</f>
        <v>STATUS: OK</v>
      </c>
      <c r="J15" s="81"/>
      <c r="K15" s="6" t="s">
        <v>13</v>
      </c>
      <c r="L15" s="46"/>
      <c r="M15" s="7" t="str">
        <f>IF(AND(M14&lt;=10%, M14&gt;=-10%),"STATUS: OK","STATUS: NOK !")</f>
        <v>STATUS: OK</v>
      </c>
    </row>
    <row r="16" spans="2:14" x14ac:dyDescent="0.25">
      <c r="E16" s="2"/>
    </row>
    <row r="17" spans="2:21" x14ac:dyDescent="0.25">
      <c r="B17" s="1"/>
    </row>
    <row r="19" spans="2:21" ht="15" customHeight="1" x14ac:dyDescent="0.25"/>
    <row r="20" spans="2:21" x14ac:dyDescent="0.25">
      <c r="C20" s="63"/>
    </row>
    <row r="21" spans="2:21" x14ac:dyDescent="0.25">
      <c r="C21" s="63"/>
      <c r="I21" s="3"/>
    </row>
    <row r="22" spans="2:21" ht="15.75" thickBot="1" x14ac:dyDescent="0.3"/>
    <row r="23" spans="2:21" ht="15" customHeight="1" x14ac:dyDescent="0.25">
      <c r="F23" s="89" t="s">
        <v>386</v>
      </c>
      <c r="G23" s="90"/>
      <c r="H23" s="90"/>
      <c r="I23" s="90"/>
      <c r="J23" s="90"/>
      <c r="K23" s="90"/>
      <c r="L23" s="90"/>
      <c r="M23" s="91"/>
    </row>
    <row r="24" spans="2:21" ht="15.75" customHeight="1" thickBot="1" x14ac:dyDescent="0.3">
      <c r="F24" s="95"/>
      <c r="G24" s="96"/>
      <c r="H24" s="96"/>
      <c r="I24" s="96"/>
      <c r="J24" s="96"/>
      <c r="K24" s="96"/>
      <c r="L24" s="96"/>
      <c r="M24" s="97"/>
    </row>
    <row r="25" spans="2:21" x14ac:dyDescent="0.25">
      <c r="E25" t="s">
        <v>384</v>
      </c>
      <c r="N25" t="s">
        <v>0</v>
      </c>
    </row>
    <row r="26" spans="2:21" x14ac:dyDescent="0.25">
      <c r="B26" s="36" t="s">
        <v>15</v>
      </c>
      <c r="C26" s="36"/>
      <c r="D26" s="26"/>
      <c r="E26" s="26"/>
      <c r="F26" s="36" t="s">
        <v>17</v>
      </c>
      <c r="G26" s="26"/>
      <c r="H26" s="26"/>
      <c r="I26" s="26"/>
      <c r="J26" s="82"/>
      <c r="L26" s="36" t="s">
        <v>392</v>
      </c>
      <c r="M26" s="36"/>
      <c r="N26" s="26"/>
      <c r="O26" s="36" t="s">
        <v>17</v>
      </c>
      <c r="P26" s="26"/>
      <c r="Q26" s="26"/>
      <c r="R26" s="26"/>
      <c r="T26" s="36" t="s">
        <v>389</v>
      </c>
      <c r="U26" s="36" t="s">
        <v>389</v>
      </c>
    </row>
    <row r="27" spans="2:21" x14ac:dyDescent="0.25">
      <c r="B27" s="36" t="s">
        <v>380</v>
      </c>
      <c r="D27" s="40" t="s">
        <v>14</v>
      </c>
      <c r="E27" s="36" t="s">
        <v>16</v>
      </c>
      <c r="F27" s="36" t="s">
        <v>381</v>
      </c>
      <c r="G27" s="36" t="s">
        <v>382</v>
      </c>
      <c r="H27" s="36"/>
      <c r="I27" s="36" t="s">
        <v>18</v>
      </c>
      <c r="J27" s="73"/>
      <c r="L27" s="36" t="s">
        <v>391</v>
      </c>
      <c r="M27" s="36" t="s">
        <v>14</v>
      </c>
      <c r="N27" s="36" t="s">
        <v>16</v>
      </c>
      <c r="O27" s="36" t="s">
        <v>381</v>
      </c>
      <c r="P27" s="36" t="s">
        <v>382</v>
      </c>
      <c r="Q27" s="36"/>
      <c r="R27" s="36" t="s">
        <v>18</v>
      </c>
      <c r="T27" s="36" t="s">
        <v>388</v>
      </c>
      <c r="U27" s="36" t="s">
        <v>390</v>
      </c>
    </row>
    <row r="28" spans="2:21" x14ac:dyDescent="0.25">
      <c r="B28" s="37"/>
      <c r="C28" s="35" t="s">
        <v>393</v>
      </c>
      <c r="D28" s="39">
        <v>0</v>
      </c>
      <c r="I28" s="34">
        <v>70000</v>
      </c>
      <c r="K28" s="52">
        <v>2.4500000000000001E-2</v>
      </c>
      <c r="L28" s="34"/>
      <c r="M28" s="37" t="s">
        <v>19</v>
      </c>
      <c r="Q28">
        <v>0</v>
      </c>
      <c r="R28" s="34">
        <v>70000</v>
      </c>
      <c r="T28" s="47"/>
    </row>
    <row r="29" spans="2:21" x14ac:dyDescent="0.25">
      <c r="C29" s="75">
        <v>42461</v>
      </c>
      <c r="D29" s="39">
        <v>1</v>
      </c>
      <c r="E29" s="38">
        <f>PMT(C7/12,C8,-C3)</f>
        <v>294.06679959779905</v>
      </c>
      <c r="F29" s="38">
        <f>E29-G29</f>
        <v>120.70013293113237</v>
      </c>
      <c r="G29" s="38">
        <f>I28*2.972*D29/1200</f>
        <v>173.36666666666667</v>
      </c>
      <c r="I29" s="34">
        <f>I28-F29</f>
        <v>69879.299867068868</v>
      </c>
      <c r="J29" s="76">
        <v>39599</v>
      </c>
      <c r="K29" s="52">
        <v>4.7500000000000001E-2</v>
      </c>
      <c r="M29" s="37" t="s">
        <v>20</v>
      </c>
      <c r="N29" s="51">
        <f>PMT($E$7/12,$E$8,-$E$3)</f>
        <v>827.84827914966161</v>
      </c>
      <c r="O29" s="38">
        <v>120.95</v>
      </c>
      <c r="P29" s="38">
        <v>172.67</v>
      </c>
      <c r="R29" s="34">
        <v>69879.05</v>
      </c>
      <c r="S29" s="34"/>
      <c r="T29" s="47"/>
      <c r="U29" s="47"/>
    </row>
    <row r="30" spans="2:21" x14ac:dyDescent="0.25">
      <c r="D30" s="39">
        <v>2</v>
      </c>
      <c r="E30">
        <v>294.07</v>
      </c>
      <c r="F30" s="38">
        <f>E30-G30</f>
        <v>121.0022673292261</v>
      </c>
      <c r="G30" s="38">
        <f t="shared" ref="G30:G39" si="0">I29*2.972*$D$29/1200</f>
        <v>173.06773267077389</v>
      </c>
      <c r="I30" s="34">
        <f>I29-F30</f>
        <v>69758.297599739642</v>
      </c>
      <c r="J30" s="76">
        <v>39629</v>
      </c>
      <c r="K30" s="52" t="e">
        <f>$K$28+L30</f>
        <v>#REF!</v>
      </c>
      <c r="L30" s="52" t="e">
        <f>IFERROR(VLOOKUP(J30,#REF!,2,FALSE),(INDEX(#REF!,MATCH(simulacija!J30,#REF!,1))))</f>
        <v>#REF!</v>
      </c>
      <c r="M30" s="35" t="s">
        <v>21</v>
      </c>
      <c r="N30" s="51" t="e">
        <f>PMT(K30/12,$E$8,-$E$3)</f>
        <v>#REF!</v>
      </c>
      <c r="O30" s="38">
        <v>121.25</v>
      </c>
      <c r="P30" s="38">
        <v>172.37</v>
      </c>
      <c r="R30" s="34">
        <v>69757.81</v>
      </c>
      <c r="S30" s="34"/>
      <c r="T30" s="47"/>
      <c r="U30" s="47"/>
    </row>
    <row r="31" spans="2:21" x14ac:dyDescent="0.25">
      <c r="D31" s="39">
        <v>3</v>
      </c>
      <c r="E31">
        <v>294.07</v>
      </c>
      <c r="F31" s="38">
        <f>E31-G31</f>
        <v>121.30194961131147</v>
      </c>
      <c r="G31" s="38">
        <f t="shared" si="0"/>
        <v>172.76805038868852</v>
      </c>
      <c r="I31" s="34">
        <f>I30-F31</f>
        <v>69636.99565012833</v>
      </c>
      <c r="J31" s="76">
        <v>39660</v>
      </c>
      <c r="K31" s="52" t="e">
        <f>$K$28+L31</f>
        <v>#REF!</v>
      </c>
      <c r="L31" s="52" t="e">
        <f>IFERROR(VLOOKUP(J31,#REF!,2,FALSE),(INDEX(#REF!,MATCH(simulacija!J31,#REF!,1))))</f>
        <v>#REF!</v>
      </c>
      <c r="M31" s="35" t="s">
        <v>22</v>
      </c>
      <c r="N31" s="51" t="e">
        <f>PMT(K31/12,$E$8,-$E$3)</f>
        <v>#REF!</v>
      </c>
      <c r="O31" s="38">
        <v>121.55</v>
      </c>
      <c r="P31" s="38">
        <v>172.07</v>
      </c>
      <c r="R31" s="34">
        <v>69636.259999999995</v>
      </c>
      <c r="S31" s="34"/>
      <c r="T31" s="47"/>
      <c r="U31" s="47"/>
    </row>
    <row r="32" spans="2:21" x14ac:dyDescent="0.25">
      <c r="D32" s="39" t="s">
        <v>23</v>
      </c>
      <c r="E32">
        <v>294.07</v>
      </c>
      <c r="F32" s="38">
        <f t="shared" ref="F32:F95" si="1">E32-G32</f>
        <v>121.6023741065155</v>
      </c>
      <c r="G32" s="38">
        <f t="shared" si="0"/>
        <v>172.4676258934845</v>
      </c>
      <c r="I32" s="34">
        <f>I31-F32</f>
        <v>69515.393276021816</v>
      </c>
      <c r="J32" s="76">
        <v>39691</v>
      </c>
      <c r="K32" s="52">
        <f t="shared" ref="K32:K95" si="2">$K$28+L32</f>
        <v>3.2300000000000002E-2</v>
      </c>
      <c r="L32" s="52">
        <v>7.7999999999999996E-3</v>
      </c>
      <c r="M32" s="35" t="s">
        <v>23</v>
      </c>
      <c r="N32" s="51">
        <f t="shared" ref="N32:N95" si="3">PMT(K32/12,$E$8,-$E$3)</f>
        <v>692.20143383219704</v>
      </c>
      <c r="O32" s="38">
        <v>121.85</v>
      </c>
      <c r="P32" s="38">
        <v>171.77</v>
      </c>
      <c r="R32" s="34">
        <v>69514.41</v>
      </c>
      <c r="S32" s="34"/>
      <c r="T32" s="47"/>
      <c r="U32" s="47"/>
    </row>
    <row r="33" spans="3:21" x14ac:dyDescent="0.25">
      <c r="D33" s="39" t="s">
        <v>24</v>
      </c>
      <c r="E33">
        <v>294.07</v>
      </c>
      <c r="F33" s="38">
        <f t="shared" si="1"/>
        <v>121.90354265305263</v>
      </c>
      <c r="G33" s="38">
        <f t="shared" si="0"/>
        <v>172.16645734694737</v>
      </c>
      <c r="I33" s="34">
        <v>69393.5</v>
      </c>
      <c r="J33" s="76">
        <v>39721</v>
      </c>
      <c r="K33" s="52">
        <f t="shared" si="2"/>
        <v>3.4500000000000003E-2</v>
      </c>
      <c r="L33" s="52">
        <v>0.01</v>
      </c>
      <c r="M33" s="35" t="s">
        <v>24</v>
      </c>
      <c r="N33" s="51">
        <f t="shared" si="3"/>
        <v>711.04088524222891</v>
      </c>
      <c r="O33" s="38">
        <v>122.15</v>
      </c>
      <c r="P33" s="38">
        <v>171.47</v>
      </c>
      <c r="R33" s="34">
        <v>69392.27</v>
      </c>
      <c r="S33" s="34"/>
      <c r="T33" s="47"/>
      <c r="U33" s="47"/>
    </row>
    <row r="34" spans="3:21" x14ac:dyDescent="0.25">
      <c r="C34" s="35" t="s">
        <v>394</v>
      </c>
      <c r="D34" s="39" t="s">
        <v>25</v>
      </c>
      <c r="E34">
        <v>294.07</v>
      </c>
      <c r="F34" s="38">
        <f t="shared" si="1"/>
        <v>122.20543166666667</v>
      </c>
      <c r="G34" s="38">
        <f t="shared" si="0"/>
        <v>171.86456833333332</v>
      </c>
      <c r="I34" s="34">
        <v>69271.3</v>
      </c>
      <c r="J34" s="76">
        <v>39752</v>
      </c>
      <c r="K34" s="52">
        <f t="shared" si="2"/>
        <v>3.6799999999999999E-2</v>
      </c>
      <c r="L34" s="52">
        <v>1.23E-2</v>
      </c>
      <c r="M34" s="35" t="s">
        <v>25</v>
      </c>
      <c r="N34" s="51">
        <f t="shared" si="3"/>
        <v>731.03035418559045</v>
      </c>
      <c r="O34" s="38">
        <v>122.45</v>
      </c>
      <c r="P34" s="38">
        <v>171.17</v>
      </c>
      <c r="R34" s="34">
        <v>69269.820000000007</v>
      </c>
      <c r="S34" s="34"/>
      <c r="T34" s="47"/>
      <c r="U34" s="47"/>
    </row>
    <row r="35" spans="3:21" x14ac:dyDescent="0.25">
      <c r="D35" s="39" t="s">
        <v>26</v>
      </c>
      <c r="E35">
        <v>294.07</v>
      </c>
      <c r="F35" s="38">
        <f t="shared" si="1"/>
        <v>122.50808033333331</v>
      </c>
      <c r="G35" s="38">
        <f t="shared" si="0"/>
        <v>171.56191966666668</v>
      </c>
      <c r="I35" s="34">
        <v>69148.800000000003</v>
      </c>
      <c r="J35" s="76">
        <v>39782</v>
      </c>
      <c r="K35" s="52">
        <f t="shared" si="2"/>
        <v>3.95E-2</v>
      </c>
      <c r="L35" s="52">
        <v>1.4999999999999999E-2</v>
      </c>
      <c r="M35" s="35" t="s">
        <v>26</v>
      </c>
      <c r="N35" s="51">
        <f t="shared" si="3"/>
        <v>754.87384157612621</v>
      </c>
      <c r="O35" s="38">
        <v>122.75</v>
      </c>
      <c r="P35" s="38">
        <v>170.87</v>
      </c>
      <c r="R35" s="34">
        <v>69147.070000000007</v>
      </c>
      <c r="S35" s="34"/>
      <c r="T35" s="47"/>
      <c r="U35" s="47"/>
    </row>
    <row r="36" spans="3:21" x14ac:dyDescent="0.25">
      <c r="D36" s="39" t="s">
        <v>27</v>
      </c>
      <c r="E36">
        <v>294.07</v>
      </c>
      <c r="F36" s="38">
        <f t="shared" si="1"/>
        <v>122.81147199999998</v>
      </c>
      <c r="G36" s="38">
        <f t="shared" si="0"/>
        <v>171.25852800000001</v>
      </c>
      <c r="I36" s="34">
        <v>69025.990000000005</v>
      </c>
      <c r="J36" s="76">
        <v>39813</v>
      </c>
      <c r="K36" s="52">
        <f t="shared" si="2"/>
        <v>0.04</v>
      </c>
      <c r="L36" s="52">
        <v>1.55E-2</v>
      </c>
      <c r="M36" s="35" t="s">
        <v>27</v>
      </c>
      <c r="N36" s="51">
        <f t="shared" si="3"/>
        <v>759.333539444297</v>
      </c>
      <c r="O36" s="38">
        <v>123.05</v>
      </c>
      <c r="P36" s="38">
        <v>170.56</v>
      </c>
      <c r="R36" s="34">
        <v>69024.02</v>
      </c>
      <c r="S36" s="34"/>
      <c r="T36" s="47"/>
      <c r="U36" s="47"/>
    </row>
    <row r="37" spans="3:21" x14ac:dyDescent="0.25">
      <c r="D37" s="39" t="s">
        <v>28</v>
      </c>
      <c r="E37">
        <v>294.07</v>
      </c>
      <c r="F37" s="38">
        <f t="shared" si="1"/>
        <v>123.11563143333333</v>
      </c>
      <c r="G37" s="38">
        <f t="shared" si="0"/>
        <v>170.95436856666666</v>
      </c>
      <c r="I37" s="34">
        <v>68902.87</v>
      </c>
      <c r="J37" s="76">
        <v>39844</v>
      </c>
      <c r="K37" s="52">
        <f t="shared" si="2"/>
        <v>4.2300000000000004E-2</v>
      </c>
      <c r="L37" s="52">
        <v>1.78E-2</v>
      </c>
      <c r="M37" s="35" t="s">
        <v>28</v>
      </c>
      <c r="N37" s="51">
        <f t="shared" si="3"/>
        <v>780.02406297525954</v>
      </c>
      <c r="O37" s="38">
        <v>123.36</v>
      </c>
      <c r="P37" s="38">
        <v>170.26</v>
      </c>
      <c r="R37" s="34">
        <v>68900.66</v>
      </c>
      <c r="S37" s="34"/>
      <c r="T37" s="47"/>
      <c r="U37" s="47"/>
    </row>
    <row r="38" spans="3:21" x14ac:dyDescent="0.25">
      <c r="D38" s="39" t="s">
        <v>29</v>
      </c>
      <c r="E38">
        <v>294.07</v>
      </c>
      <c r="F38" s="38">
        <f t="shared" si="1"/>
        <v>123.42055863333334</v>
      </c>
      <c r="G38" s="38">
        <f t="shared" si="0"/>
        <v>170.64944136666665</v>
      </c>
      <c r="I38" s="34">
        <v>68779.460000000006</v>
      </c>
      <c r="J38" s="76">
        <v>39872</v>
      </c>
      <c r="K38" s="52">
        <f t="shared" si="2"/>
        <v>4.4499999999999998E-2</v>
      </c>
      <c r="L38" s="52">
        <v>0.02</v>
      </c>
      <c r="M38" s="35" t="s">
        <v>29</v>
      </c>
      <c r="N38" s="51">
        <f t="shared" si="3"/>
        <v>800.08233736048498</v>
      </c>
      <c r="O38" s="38">
        <v>123.66</v>
      </c>
      <c r="P38" s="38">
        <v>169.95</v>
      </c>
      <c r="R38" s="34">
        <v>68777</v>
      </c>
      <c r="S38" s="34"/>
      <c r="U38" s="47"/>
    </row>
    <row r="39" spans="3:21" x14ac:dyDescent="0.25">
      <c r="D39" s="39" t="s">
        <v>30</v>
      </c>
      <c r="E39">
        <v>294.07</v>
      </c>
      <c r="F39" s="38">
        <f t="shared" si="1"/>
        <v>123.72620406666667</v>
      </c>
      <c r="G39" s="38">
        <f t="shared" si="0"/>
        <v>170.34379593333333</v>
      </c>
      <c r="I39" s="34">
        <v>68655.73</v>
      </c>
      <c r="J39" s="76">
        <v>39903</v>
      </c>
      <c r="K39" s="52">
        <f t="shared" si="2"/>
        <v>4.9299999999999997E-2</v>
      </c>
      <c r="L39" s="52">
        <v>2.4799999999999999E-2</v>
      </c>
      <c r="M39" s="35" t="s">
        <v>30</v>
      </c>
      <c r="N39" s="51">
        <f t="shared" si="3"/>
        <v>844.73299413426253</v>
      </c>
      <c r="O39" s="38">
        <v>123.96</v>
      </c>
      <c r="P39" s="38">
        <v>169.65</v>
      </c>
      <c r="R39" s="34">
        <v>68653.039999999994</v>
      </c>
      <c r="S39" s="34"/>
      <c r="U39" s="47"/>
    </row>
    <row r="40" spans="3:21" x14ac:dyDescent="0.25">
      <c r="C40" s="35" t="s">
        <v>395</v>
      </c>
      <c r="D40" s="39" t="s">
        <v>31</v>
      </c>
      <c r="E40">
        <v>294.07</v>
      </c>
      <c r="F40" s="38">
        <f t="shared" si="1"/>
        <v>124.03</v>
      </c>
      <c r="G40" s="38">
        <v>170.04</v>
      </c>
      <c r="I40" s="34">
        <v>68531.7</v>
      </c>
      <c r="J40" s="76">
        <v>39933</v>
      </c>
      <c r="K40" s="52">
        <f t="shared" si="2"/>
        <v>5.1400000000000001E-2</v>
      </c>
      <c r="L40" s="52">
        <v>2.69E-2</v>
      </c>
      <c r="M40" s="35" t="s">
        <v>31</v>
      </c>
      <c r="N40" s="51">
        <f t="shared" si="3"/>
        <v>864.6414098325821</v>
      </c>
      <c r="O40" s="38">
        <v>124.27</v>
      </c>
      <c r="P40" s="38">
        <v>169.34</v>
      </c>
      <c r="R40" s="34">
        <v>68528.77</v>
      </c>
      <c r="S40" s="34"/>
      <c r="U40" s="47"/>
    </row>
    <row r="41" spans="3:21" x14ac:dyDescent="0.25">
      <c r="D41" s="39" t="s">
        <v>32</v>
      </c>
      <c r="E41">
        <v>294.07</v>
      </c>
      <c r="F41" s="38">
        <f t="shared" si="1"/>
        <v>124.34</v>
      </c>
      <c r="G41" s="38">
        <v>169.73</v>
      </c>
      <c r="I41" s="34">
        <v>68407.37</v>
      </c>
      <c r="J41" s="76">
        <v>39964</v>
      </c>
      <c r="K41" s="52">
        <f t="shared" si="2"/>
        <v>5.2299999999999999E-2</v>
      </c>
      <c r="L41" s="52">
        <v>2.7799999999999998E-2</v>
      </c>
      <c r="M41" s="35" t="s">
        <v>32</v>
      </c>
      <c r="N41" s="51">
        <f t="shared" si="3"/>
        <v>873.24178153013895</v>
      </c>
      <c r="O41" s="38">
        <v>124.58</v>
      </c>
      <c r="P41" s="38">
        <v>169.04</v>
      </c>
      <c r="R41" s="34">
        <v>68404.19</v>
      </c>
      <c r="S41" s="34"/>
      <c r="U41" s="47"/>
    </row>
    <row r="42" spans="3:21" x14ac:dyDescent="0.25">
      <c r="D42" s="39" t="s">
        <v>33</v>
      </c>
      <c r="E42">
        <v>294.07</v>
      </c>
      <c r="F42" s="38">
        <f t="shared" si="1"/>
        <v>124.65</v>
      </c>
      <c r="G42" s="38">
        <v>169.42</v>
      </c>
      <c r="I42" s="34">
        <v>68282.720000000001</v>
      </c>
      <c r="J42" s="76">
        <v>39994</v>
      </c>
      <c r="K42" s="52">
        <f t="shared" si="2"/>
        <v>5.4400000000000004E-2</v>
      </c>
      <c r="L42" s="52">
        <v>2.9899999999999999E-2</v>
      </c>
      <c r="M42" s="35" t="s">
        <v>33</v>
      </c>
      <c r="N42" s="51">
        <f t="shared" si="3"/>
        <v>893.46616787364269</v>
      </c>
      <c r="O42" s="38">
        <v>124.88</v>
      </c>
      <c r="P42" s="38">
        <v>168.73</v>
      </c>
      <c r="R42" s="34">
        <v>68279.31</v>
      </c>
      <c r="S42" s="34"/>
      <c r="U42" s="47"/>
    </row>
    <row r="43" spans="3:21" x14ac:dyDescent="0.25">
      <c r="D43" s="39" t="s">
        <v>34</v>
      </c>
      <c r="E43">
        <v>294.07</v>
      </c>
      <c r="F43" s="38">
        <f t="shared" si="1"/>
        <v>124.95999999999998</v>
      </c>
      <c r="G43" s="38">
        <v>169.11</v>
      </c>
      <c r="I43" s="34">
        <v>68157.77</v>
      </c>
      <c r="J43" s="76">
        <v>40025</v>
      </c>
      <c r="K43" s="52">
        <f t="shared" si="2"/>
        <v>5.45E-2</v>
      </c>
      <c r="L43" s="52">
        <v>0.03</v>
      </c>
      <c r="M43" s="35" t="s">
        <v>34</v>
      </c>
      <c r="N43" s="51">
        <f t="shared" si="3"/>
        <v>894.43466263574999</v>
      </c>
      <c r="O43" s="38">
        <v>125.19</v>
      </c>
      <c r="P43" s="38">
        <v>168.42</v>
      </c>
      <c r="R43" s="34">
        <v>68154.11</v>
      </c>
      <c r="S43" s="34"/>
      <c r="U43" s="47"/>
    </row>
    <row r="44" spans="3:21" x14ac:dyDescent="0.25">
      <c r="D44" s="39" t="s">
        <v>35</v>
      </c>
      <c r="E44">
        <v>294.07</v>
      </c>
      <c r="F44" s="38">
        <f t="shared" si="1"/>
        <v>125.26999999999998</v>
      </c>
      <c r="G44" s="38">
        <v>168.8</v>
      </c>
      <c r="I44" s="34">
        <v>68032.509999999995</v>
      </c>
      <c r="J44" s="76">
        <v>40056</v>
      </c>
      <c r="K44" s="52">
        <f t="shared" si="2"/>
        <v>5.4599999999999996E-2</v>
      </c>
      <c r="L44" s="52">
        <v>3.0099999999999998E-2</v>
      </c>
      <c r="M44" s="35" t="s">
        <v>35</v>
      </c>
      <c r="N44" s="51">
        <f t="shared" si="3"/>
        <v>895.403647618273</v>
      </c>
      <c r="O44" s="38">
        <v>125.5</v>
      </c>
      <c r="P44" s="38">
        <v>168.11</v>
      </c>
      <c r="R44" s="34">
        <v>68028.61</v>
      </c>
      <c r="S44" s="34"/>
      <c r="U44" s="47"/>
    </row>
    <row r="45" spans="3:21" x14ac:dyDescent="0.25">
      <c r="D45" s="39" t="s">
        <v>36</v>
      </c>
      <c r="E45">
        <v>294.07</v>
      </c>
      <c r="F45" s="38">
        <f t="shared" si="1"/>
        <v>125.57999999999998</v>
      </c>
      <c r="G45" s="38">
        <v>168.49</v>
      </c>
      <c r="I45" s="34">
        <v>67906.929999999993</v>
      </c>
      <c r="J45" s="76">
        <v>40086</v>
      </c>
      <c r="K45" s="52">
        <f t="shared" si="2"/>
        <v>5.6500000000000002E-2</v>
      </c>
      <c r="L45" s="52">
        <v>3.2000000000000001E-2</v>
      </c>
      <c r="M45" s="35" t="s">
        <v>36</v>
      </c>
      <c r="N45" s="51">
        <f t="shared" si="3"/>
        <v>913.90692677794857</v>
      </c>
      <c r="O45" s="38">
        <v>125.81</v>
      </c>
      <c r="P45" s="38">
        <v>167.8</v>
      </c>
      <c r="R45" s="34">
        <v>67902.8</v>
      </c>
      <c r="S45" s="34"/>
      <c r="U45" s="47"/>
    </row>
    <row r="46" spans="3:21" x14ac:dyDescent="0.25">
      <c r="C46" s="35" t="s">
        <v>396</v>
      </c>
      <c r="D46" s="39" t="s">
        <v>37</v>
      </c>
      <c r="E46">
        <v>294.07</v>
      </c>
      <c r="F46" s="38">
        <f t="shared" si="1"/>
        <v>125.88999999999999</v>
      </c>
      <c r="G46" s="38">
        <v>168.18</v>
      </c>
      <c r="I46" s="34">
        <v>67781.05</v>
      </c>
      <c r="J46" s="76">
        <v>40117</v>
      </c>
      <c r="K46" s="52">
        <f t="shared" si="2"/>
        <v>5.67E-2</v>
      </c>
      <c r="L46" s="52">
        <v>3.2199999999999999E-2</v>
      </c>
      <c r="M46" s="35" t="s">
        <v>37</v>
      </c>
      <c r="N46" s="51">
        <f t="shared" si="3"/>
        <v>915.86480405530654</v>
      </c>
      <c r="O46" s="38">
        <v>126.12</v>
      </c>
      <c r="P46" s="38">
        <v>167.49</v>
      </c>
      <c r="R46" s="34">
        <v>67776.679999999993</v>
      </c>
      <c r="S46" s="34"/>
      <c r="U46" s="47"/>
    </row>
    <row r="47" spans="3:21" x14ac:dyDescent="0.25">
      <c r="D47" s="39" t="s">
        <v>38</v>
      </c>
      <c r="E47">
        <v>294.07</v>
      </c>
      <c r="F47" s="38">
        <f t="shared" si="1"/>
        <v>126.19999999999999</v>
      </c>
      <c r="G47" s="38">
        <v>167.87</v>
      </c>
      <c r="I47" s="34">
        <v>67654.86</v>
      </c>
      <c r="J47" s="76">
        <v>40147</v>
      </c>
      <c r="K47" s="52">
        <f t="shared" si="2"/>
        <v>5.6599999999999998E-2</v>
      </c>
      <c r="L47" s="52">
        <v>3.2099999999999997E-2</v>
      </c>
      <c r="M47" s="35" t="s">
        <v>38</v>
      </c>
      <c r="N47" s="51">
        <f t="shared" si="3"/>
        <v>914.88562488254695</v>
      </c>
      <c r="O47" s="38">
        <v>126.43</v>
      </c>
      <c r="P47" s="38">
        <v>167.18</v>
      </c>
      <c r="R47" s="34">
        <v>67650.25</v>
      </c>
      <c r="S47" s="34"/>
      <c r="U47" s="47"/>
    </row>
    <row r="48" spans="3:21" x14ac:dyDescent="0.25">
      <c r="D48" s="39" t="s">
        <v>39</v>
      </c>
      <c r="E48">
        <v>294.07</v>
      </c>
      <c r="F48" s="38">
        <f t="shared" si="1"/>
        <v>126.50999999999999</v>
      </c>
      <c r="G48" s="38">
        <v>167.56</v>
      </c>
      <c r="I48" s="34">
        <v>67528.350000000006</v>
      </c>
      <c r="J48" s="76">
        <v>40178</v>
      </c>
      <c r="K48" s="52">
        <f t="shared" si="2"/>
        <v>5.7000000000000002E-2</v>
      </c>
      <c r="L48" s="52">
        <v>3.2500000000000001E-2</v>
      </c>
      <c r="M48" s="35" t="s">
        <v>39</v>
      </c>
      <c r="N48" s="51">
        <f t="shared" si="3"/>
        <v>918.80522358994801</v>
      </c>
      <c r="O48" s="38">
        <v>126.74</v>
      </c>
      <c r="P48" s="38">
        <v>166.87</v>
      </c>
      <c r="R48" s="34">
        <v>67523.5</v>
      </c>
      <c r="S48" s="34"/>
      <c r="U48" s="47"/>
    </row>
    <row r="49" spans="3:21" x14ac:dyDescent="0.25">
      <c r="D49" s="39" t="s">
        <v>40</v>
      </c>
      <c r="E49">
        <v>294.07</v>
      </c>
      <c r="F49" s="38">
        <f t="shared" si="1"/>
        <v>126.82</v>
      </c>
      <c r="G49" s="38">
        <v>167.25</v>
      </c>
      <c r="I49" s="34">
        <v>67401.53</v>
      </c>
      <c r="J49" s="76">
        <v>40209</v>
      </c>
      <c r="K49" s="52">
        <f t="shared" si="2"/>
        <v>5.1299999999999998E-2</v>
      </c>
      <c r="L49" s="52">
        <v>2.6800000000000001E-2</v>
      </c>
      <c r="M49" s="35" t="s">
        <v>40</v>
      </c>
      <c r="N49" s="51">
        <f t="shared" si="3"/>
        <v>863.68832465763387</v>
      </c>
      <c r="O49" s="38">
        <v>127.06</v>
      </c>
      <c r="P49" s="38">
        <v>166.56</v>
      </c>
      <c r="R49" s="34">
        <v>67396.45</v>
      </c>
      <c r="S49" s="34"/>
      <c r="U49" s="47"/>
    </row>
    <row r="50" spans="3:21" x14ac:dyDescent="0.25">
      <c r="D50" s="39" t="s">
        <v>41</v>
      </c>
      <c r="E50">
        <v>294.07</v>
      </c>
      <c r="F50" s="38">
        <f t="shared" si="1"/>
        <v>127.13999999999999</v>
      </c>
      <c r="G50" s="38">
        <v>166.93</v>
      </c>
      <c r="I50" s="34">
        <v>67274.39</v>
      </c>
      <c r="J50" s="76">
        <v>40237</v>
      </c>
      <c r="K50" s="52">
        <f t="shared" si="2"/>
        <v>6.2300000000000001E-2</v>
      </c>
      <c r="L50" s="52">
        <v>3.78E-2</v>
      </c>
      <c r="M50" s="35" t="s">
        <v>41</v>
      </c>
      <c r="N50" s="51">
        <f t="shared" si="3"/>
        <v>971.45296067175616</v>
      </c>
      <c r="O50" s="38">
        <v>127.37</v>
      </c>
      <c r="P50" s="38">
        <v>166.24</v>
      </c>
      <c r="R50" s="34">
        <v>67269.08</v>
      </c>
      <c r="S50" s="34"/>
      <c r="U50" s="47"/>
    </row>
    <row r="51" spans="3:21" x14ac:dyDescent="0.25">
      <c r="D51" s="39" t="s">
        <v>42</v>
      </c>
      <c r="E51">
        <v>294.07</v>
      </c>
      <c r="F51" s="38">
        <f t="shared" si="1"/>
        <v>127.44999999999999</v>
      </c>
      <c r="G51" s="38">
        <v>166.62</v>
      </c>
      <c r="I51" s="34">
        <v>67146.94</v>
      </c>
      <c r="J51" s="76">
        <v>40268</v>
      </c>
      <c r="K51" s="52">
        <f t="shared" si="2"/>
        <v>6.3299999999999995E-2</v>
      </c>
      <c r="L51" s="52">
        <v>3.8800000000000001E-2</v>
      </c>
      <c r="M51" s="35" t="s">
        <v>42</v>
      </c>
      <c r="N51" s="51">
        <f t="shared" si="3"/>
        <v>981.53205155690182</v>
      </c>
      <c r="O51" s="38">
        <v>127.68</v>
      </c>
      <c r="P51" s="38">
        <v>165.93</v>
      </c>
      <c r="R51" s="34">
        <v>67141.39</v>
      </c>
      <c r="S51" s="34"/>
      <c r="U51" s="47"/>
    </row>
    <row r="52" spans="3:21" x14ac:dyDescent="0.25">
      <c r="C52" s="35" t="s">
        <v>397</v>
      </c>
      <c r="D52" s="39" t="s">
        <v>43</v>
      </c>
      <c r="E52">
        <v>294.07</v>
      </c>
      <c r="F52" s="38">
        <f t="shared" si="1"/>
        <v>127.76999999999998</v>
      </c>
      <c r="G52" s="38">
        <v>166.3</v>
      </c>
      <c r="I52" s="34">
        <v>67019.17</v>
      </c>
      <c r="J52" s="76">
        <v>40298</v>
      </c>
      <c r="K52" s="52">
        <f t="shared" si="2"/>
        <v>6.3399999999999998E-2</v>
      </c>
      <c r="L52" s="52">
        <v>3.8899999999999997E-2</v>
      </c>
      <c r="M52" s="35" t="s">
        <v>43</v>
      </c>
      <c r="N52" s="51">
        <f t="shared" si="3"/>
        <v>982.54244921236375</v>
      </c>
      <c r="O52" s="38">
        <v>128</v>
      </c>
      <c r="P52" s="38">
        <v>165.62</v>
      </c>
      <c r="R52" s="34">
        <v>67013.39</v>
      </c>
      <c r="S52" s="34"/>
      <c r="U52" s="47"/>
    </row>
    <row r="53" spans="3:21" x14ac:dyDescent="0.25">
      <c r="D53" s="39" t="s">
        <v>44</v>
      </c>
      <c r="E53">
        <v>294.07</v>
      </c>
      <c r="F53" s="38">
        <f t="shared" si="1"/>
        <v>128.09</v>
      </c>
      <c r="G53" s="38">
        <v>165.98</v>
      </c>
      <c r="I53" s="34">
        <v>66891.09</v>
      </c>
      <c r="J53" s="76">
        <v>40329</v>
      </c>
      <c r="K53" s="52">
        <f t="shared" si="2"/>
        <v>6.3500000000000001E-2</v>
      </c>
      <c r="L53" s="52">
        <v>3.9E-2</v>
      </c>
      <c r="M53" s="35" t="s">
        <v>44</v>
      </c>
      <c r="N53" s="51">
        <f t="shared" si="3"/>
        <v>983.55329751951797</v>
      </c>
      <c r="O53" s="38">
        <v>128.32</v>
      </c>
      <c r="P53" s="38">
        <v>165.3</v>
      </c>
      <c r="R53" s="34">
        <v>66885.08</v>
      </c>
      <c r="S53" s="34"/>
      <c r="U53" s="47"/>
    </row>
    <row r="54" spans="3:21" x14ac:dyDescent="0.25">
      <c r="D54" s="39" t="s">
        <v>45</v>
      </c>
      <c r="E54">
        <v>294.07</v>
      </c>
      <c r="F54" s="38">
        <f t="shared" si="1"/>
        <v>128.4</v>
      </c>
      <c r="G54" s="38">
        <v>165.67</v>
      </c>
      <c r="I54" s="34">
        <v>66762.69</v>
      </c>
      <c r="J54" s="76">
        <v>40359</v>
      </c>
      <c r="K54" s="52">
        <f t="shared" si="2"/>
        <v>6.3700000000000007E-2</v>
      </c>
      <c r="L54" s="52">
        <v>3.9199999999999999E-2</v>
      </c>
      <c r="M54" s="35" t="s">
        <v>45</v>
      </c>
      <c r="N54" s="51">
        <f t="shared" si="3"/>
        <v>985.57634427156552</v>
      </c>
      <c r="O54" s="38">
        <v>128.63</v>
      </c>
      <c r="P54" s="38">
        <v>164.98</v>
      </c>
      <c r="R54" s="34">
        <v>66756.45</v>
      </c>
      <c r="S54" s="34"/>
      <c r="U54" s="47"/>
    </row>
    <row r="55" spans="3:21" x14ac:dyDescent="0.25">
      <c r="D55" s="39" t="s">
        <v>46</v>
      </c>
      <c r="E55">
        <v>294.07</v>
      </c>
      <c r="F55" s="38">
        <f t="shared" si="1"/>
        <v>128.72</v>
      </c>
      <c r="G55" s="38">
        <v>165.35</v>
      </c>
      <c r="I55" s="34">
        <v>66633.97</v>
      </c>
      <c r="J55" s="76">
        <v>40390</v>
      </c>
      <c r="K55" s="52">
        <f t="shared" si="2"/>
        <v>6.4159999999999995E-2</v>
      </c>
      <c r="L55" s="52">
        <v>3.9660000000000001E-2</v>
      </c>
      <c r="M55" s="35" t="s">
        <v>46</v>
      </c>
      <c r="N55" s="51">
        <f t="shared" si="3"/>
        <v>990.23616601323147</v>
      </c>
      <c r="O55" s="38">
        <v>128.94999999999999</v>
      </c>
      <c r="P55" s="38">
        <v>164.67</v>
      </c>
      <c r="R55" s="34">
        <v>66627.5</v>
      </c>
      <c r="S55" s="34"/>
      <c r="U55" s="47"/>
    </row>
    <row r="56" spans="3:21" x14ac:dyDescent="0.25">
      <c r="D56" s="39" t="s">
        <v>47</v>
      </c>
      <c r="E56">
        <v>294.07</v>
      </c>
      <c r="F56" s="38">
        <f t="shared" si="1"/>
        <v>129.04</v>
      </c>
      <c r="G56" s="38">
        <v>165.03</v>
      </c>
      <c r="I56" s="34">
        <v>66504.94</v>
      </c>
      <c r="J56" s="76">
        <v>40421</v>
      </c>
      <c r="K56" s="52">
        <f t="shared" si="2"/>
        <v>6.4299999999999996E-2</v>
      </c>
      <c r="L56" s="52">
        <v>3.9800000000000002E-2</v>
      </c>
      <c r="M56" s="35" t="s">
        <v>47</v>
      </c>
      <c r="N56" s="51">
        <f t="shared" si="3"/>
        <v>991.65625288907324</v>
      </c>
      <c r="O56" s="38">
        <v>129.27000000000001</v>
      </c>
      <c r="P56" s="38">
        <v>164.35</v>
      </c>
      <c r="R56" s="34">
        <v>66498.23</v>
      </c>
      <c r="S56" s="34"/>
      <c r="U56" s="47"/>
    </row>
    <row r="57" spans="3:21" x14ac:dyDescent="0.25">
      <c r="D57" s="39" t="s">
        <v>48</v>
      </c>
      <c r="E57">
        <v>294.07</v>
      </c>
      <c r="F57" s="38">
        <f t="shared" si="1"/>
        <v>129.35999999999999</v>
      </c>
      <c r="G57" s="38">
        <v>164.71</v>
      </c>
      <c r="I57" s="34">
        <v>66375.58</v>
      </c>
      <c r="J57" s="76">
        <v>40451</v>
      </c>
      <c r="K57" s="52">
        <f t="shared" si="2"/>
        <v>6.4399999999999999E-2</v>
      </c>
      <c r="L57" s="52">
        <v>3.9899999999999998E-2</v>
      </c>
      <c r="M57" s="35" t="s">
        <v>48</v>
      </c>
      <c r="N57" s="51">
        <f t="shared" si="3"/>
        <v>992.67113659931226</v>
      </c>
      <c r="O57" s="38">
        <v>129.59</v>
      </c>
      <c r="P57" s="38">
        <v>164.03</v>
      </c>
      <c r="R57" s="34">
        <v>66368.639999999999</v>
      </c>
      <c r="S57" s="34"/>
      <c r="U57" s="47"/>
    </row>
    <row r="58" spans="3:21" x14ac:dyDescent="0.25">
      <c r="C58" s="35" t="s">
        <v>398</v>
      </c>
      <c r="D58" s="39" t="s">
        <v>49</v>
      </c>
      <c r="E58">
        <v>294.07</v>
      </c>
      <c r="F58" s="38">
        <f t="shared" si="1"/>
        <v>129.68</v>
      </c>
      <c r="G58" s="38">
        <v>164.39</v>
      </c>
      <c r="I58" s="34">
        <v>66245.899999999994</v>
      </c>
      <c r="J58" s="76">
        <v>40482</v>
      </c>
      <c r="K58" s="52">
        <f t="shared" si="2"/>
        <v>6.4420000000000005E-2</v>
      </c>
      <c r="L58" s="52">
        <v>3.9919999999999997E-2</v>
      </c>
      <c r="M58" s="35" t="s">
        <v>49</v>
      </c>
      <c r="N58" s="51">
        <f t="shared" si="3"/>
        <v>992.87416688815244</v>
      </c>
      <c r="O58" s="38">
        <v>129.91</v>
      </c>
      <c r="P58" s="38">
        <v>163.71</v>
      </c>
      <c r="R58" s="34">
        <v>66238.740000000005</v>
      </c>
      <c r="S58" s="34"/>
      <c r="U58" s="47"/>
    </row>
    <row r="59" spans="3:21" x14ac:dyDescent="0.25">
      <c r="D59" s="39" t="s">
        <v>50</v>
      </c>
      <c r="E59">
        <v>294.07</v>
      </c>
      <c r="F59" s="38">
        <f t="shared" si="1"/>
        <v>130</v>
      </c>
      <c r="G59" s="38">
        <v>164.07</v>
      </c>
      <c r="I59" s="34">
        <v>66115.91</v>
      </c>
      <c r="J59" s="76">
        <v>40512</v>
      </c>
      <c r="K59" s="52">
        <f t="shared" si="2"/>
        <v>6.4500000000000002E-2</v>
      </c>
      <c r="L59" s="52">
        <v>0.04</v>
      </c>
      <c r="M59" s="35" t="s">
        <v>50</v>
      </c>
      <c r="N59" s="51">
        <f t="shared" si="3"/>
        <v>993.68646641128566</v>
      </c>
      <c r="O59" s="38">
        <v>130.22999999999999</v>
      </c>
      <c r="P59" s="38">
        <v>163.38999999999999</v>
      </c>
      <c r="R59" s="34">
        <v>66108.509999999995</v>
      </c>
      <c r="S59" s="34"/>
      <c r="U59" s="47"/>
    </row>
    <row r="60" spans="3:21" x14ac:dyDescent="0.25">
      <c r="D60" s="39" t="s">
        <v>51</v>
      </c>
      <c r="E60">
        <v>294.07</v>
      </c>
      <c r="F60" s="38">
        <f t="shared" si="1"/>
        <v>130.32</v>
      </c>
      <c r="G60" s="38">
        <v>163.75</v>
      </c>
      <c r="I60" s="34">
        <v>65985.59</v>
      </c>
      <c r="J60" s="76">
        <v>40543</v>
      </c>
      <c r="K60" s="52">
        <f t="shared" si="2"/>
        <v>6.4599999999999991E-2</v>
      </c>
      <c r="L60" s="52">
        <v>4.0099999999999997E-2</v>
      </c>
      <c r="M60" s="35" t="s">
        <v>51</v>
      </c>
      <c r="N60" s="51">
        <f t="shared" si="3"/>
        <v>994.70224186917221</v>
      </c>
      <c r="O60" s="38">
        <v>130.55000000000001</v>
      </c>
      <c r="P60" s="38">
        <v>163.07</v>
      </c>
      <c r="R60" s="34">
        <v>65977.97</v>
      </c>
      <c r="S60" s="34"/>
      <c r="U60" s="47"/>
    </row>
    <row r="61" spans="3:21" x14ac:dyDescent="0.25">
      <c r="D61" s="39" t="s">
        <v>52</v>
      </c>
      <c r="E61">
        <v>294.07</v>
      </c>
      <c r="F61" s="38">
        <f t="shared" si="1"/>
        <v>130.65</v>
      </c>
      <c r="G61" s="38">
        <v>163.41999999999999</v>
      </c>
      <c r="I61" s="34">
        <v>65854.94</v>
      </c>
      <c r="J61" s="76">
        <v>40574</v>
      </c>
      <c r="K61" s="52">
        <f t="shared" si="2"/>
        <v>6.4700000000000008E-2</v>
      </c>
      <c r="L61" s="52">
        <v>4.02E-2</v>
      </c>
      <c r="M61" s="35" t="s">
        <v>52</v>
      </c>
      <c r="N61" s="51">
        <f t="shared" si="3"/>
        <v>995.71846251700856</v>
      </c>
      <c r="O61" s="38">
        <v>130.87</v>
      </c>
      <c r="P61" s="38">
        <v>162.75</v>
      </c>
      <c r="R61" s="34">
        <v>65847.100000000006</v>
      </c>
      <c r="S61" s="34"/>
      <c r="U61" s="47"/>
    </row>
    <row r="62" spans="3:21" x14ac:dyDescent="0.25">
      <c r="D62" s="39" t="s">
        <v>53</v>
      </c>
      <c r="E62">
        <v>294.07</v>
      </c>
      <c r="F62" s="38">
        <f t="shared" si="1"/>
        <v>130.97</v>
      </c>
      <c r="G62" s="38">
        <v>163.1</v>
      </c>
      <c r="I62" s="34">
        <v>65723.98</v>
      </c>
      <c r="J62" s="76">
        <v>40602</v>
      </c>
      <c r="K62" s="52">
        <f t="shared" si="2"/>
        <v>6.5099999999999991E-2</v>
      </c>
      <c r="L62" s="52">
        <v>4.0599999999999997E-2</v>
      </c>
      <c r="M62" s="35" t="s">
        <v>53</v>
      </c>
      <c r="N62" s="51">
        <f t="shared" si="3"/>
        <v>999.7877878836714</v>
      </c>
      <c r="O62" s="38">
        <v>131.19</v>
      </c>
      <c r="P62" s="38">
        <v>162.41999999999999</v>
      </c>
      <c r="R62" s="34">
        <v>65715.899999999994</v>
      </c>
      <c r="S62" s="34"/>
      <c r="U62" s="47"/>
    </row>
    <row r="63" spans="3:21" x14ac:dyDescent="0.25">
      <c r="D63" s="39" t="s">
        <v>54</v>
      </c>
      <c r="E63">
        <v>294.07</v>
      </c>
      <c r="F63" s="38">
        <f t="shared" si="1"/>
        <v>131.29</v>
      </c>
      <c r="G63" s="38">
        <v>162.78</v>
      </c>
      <c r="I63" s="34">
        <v>65592.69</v>
      </c>
      <c r="J63" s="76">
        <v>40633</v>
      </c>
      <c r="K63" s="52">
        <f t="shared" si="2"/>
        <v>7.1500000000000008E-2</v>
      </c>
      <c r="L63" s="52">
        <v>4.7E-2</v>
      </c>
      <c r="M63" s="35" t="s">
        <v>54</v>
      </c>
      <c r="N63" s="51">
        <f t="shared" si="3"/>
        <v>1065.8408080151419</v>
      </c>
      <c r="O63" s="38">
        <v>131.52000000000001</v>
      </c>
      <c r="P63" s="38">
        <v>162.1</v>
      </c>
      <c r="R63" s="34">
        <v>65584.39</v>
      </c>
      <c r="S63" s="34"/>
      <c r="U63" s="47"/>
    </row>
    <row r="64" spans="3:21" x14ac:dyDescent="0.25">
      <c r="C64" s="35" t="s">
        <v>399</v>
      </c>
      <c r="D64" s="39" t="s">
        <v>55</v>
      </c>
      <c r="E64">
        <v>294.07</v>
      </c>
      <c r="F64" s="38">
        <f t="shared" si="1"/>
        <v>131.62</v>
      </c>
      <c r="G64" s="38">
        <v>162.44999999999999</v>
      </c>
      <c r="I64" s="34">
        <v>65461.07</v>
      </c>
      <c r="J64" s="76">
        <v>40663</v>
      </c>
      <c r="K64" s="52">
        <f t="shared" si="2"/>
        <v>6.5299999999999997E-2</v>
      </c>
      <c r="L64" s="52">
        <v>4.0800000000000003E-2</v>
      </c>
      <c r="M64" s="35" t="s">
        <v>55</v>
      </c>
      <c r="N64" s="51">
        <f t="shared" si="3"/>
        <v>1001.8251098414319</v>
      </c>
      <c r="O64" s="38">
        <v>131.84</v>
      </c>
      <c r="P64" s="38">
        <v>161.77000000000001</v>
      </c>
      <c r="R64" s="34">
        <v>65452.55</v>
      </c>
      <c r="S64" s="34"/>
      <c r="U64" s="47"/>
    </row>
    <row r="65" spans="3:21" x14ac:dyDescent="0.25">
      <c r="D65" s="39" t="s">
        <v>56</v>
      </c>
      <c r="E65">
        <v>294.07</v>
      </c>
      <c r="F65" s="38">
        <f t="shared" si="1"/>
        <v>131.94</v>
      </c>
      <c r="G65" s="38">
        <v>162.13</v>
      </c>
      <c r="I65" s="34">
        <v>65329.13</v>
      </c>
      <c r="J65" s="76">
        <v>40694</v>
      </c>
      <c r="K65" s="52">
        <f t="shared" si="2"/>
        <v>6.5599999999999992E-2</v>
      </c>
      <c r="L65" s="52">
        <v>4.1099999999999998E-2</v>
      </c>
      <c r="M65" s="35" t="s">
        <v>56</v>
      </c>
      <c r="N65" s="51">
        <f t="shared" si="3"/>
        <v>1004.8844065927501</v>
      </c>
      <c r="O65" s="38">
        <v>132.16999999999999</v>
      </c>
      <c r="P65" s="38">
        <v>161.44999999999999</v>
      </c>
      <c r="R65" s="34">
        <v>65320.38</v>
      </c>
      <c r="S65" s="34"/>
      <c r="U65" s="47"/>
    </row>
    <row r="66" spans="3:21" x14ac:dyDescent="0.25">
      <c r="D66" s="39" t="s">
        <v>57</v>
      </c>
      <c r="E66">
        <v>294.07</v>
      </c>
      <c r="F66" s="38">
        <f t="shared" si="1"/>
        <v>132.26999999999998</v>
      </c>
      <c r="G66" s="38">
        <v>161.80000000000001</v>
      </c>
      <c r="I66" s="34">
        <v>65196.86</v>
      </c>
      <c r="J66" s="76">
        <v>40724</v>
      </c>
      <c r="K66" s="52">
        <f t="shared" si="2"/>
        <v>6.6700000000000009E-2</v>
      </c>
      <c r="L66" s="52">
        <v>4.2200000000000001E-2</v>
      </c>
      <c r="M66" s="35" t="s">
        <v>57</v>
      </c>
      <c r="N66" s="51">
        <f t="shared" si="3"/>
        <v>1016.1356619874008</v>
      </c>
      <c r="O66" s="38">
        <v>132.49</v>
      </c>
      <c r="P66" s="38">
        <v>161.12</v>
      </c>
      <c r="R66" s="34">
        <v>65187.89</v>
      </c>
      <c r="S66" s="34"/>
      <c r="U66" s="47"/>
    </row>
    <row r="67" spans="3:21" x14ac:dyDescent="0.25">
      <c r="D67" s="39" t="s">
        <v>58</v>
      </c>
      <c r="E67">
        <v>294.07</v>
      </c>
      <c r="F67" s="38">
        <f t="shared" si="1"/>
        <v>132.6</v>
      </c>
      <c r="G67" s="38">
        <v>161.47</v>
      </c>
      <c r="I67" s="34">
        <v>65064.27</v>
      </c>
      <c r="J67" s="76">
        <v>40755</v>
      </c>
      <c r="K67" s="52">
        <f t="shared" si="2"/>
        <v>6.8000000000000005E-2</v>
      </c>
      <c r="L67" s="52">
        <v>4.3499999999999997E-2</v>
      </c>
      <c r="M67" s="35" t="s">
        <v>58</v>
      </c>
      <c r="N67" s="51">
        <f t="shared" si="3"/>
        <v>1029.5005035130703</v>
      </c>
      <c r="O67" s="38">
        <v>132.82</v>
      </c>
      <c r="P67" s="38">
        <v>160.80000000000001</v>
      </c>
      <c r="R67" s="34">
        <v>65055.07</v>
      </c>
      <c r="S67" s="34"/>
      <c r="U67" s="47"/>
    </row>
    <row r="68" spans="3:21" x14ac:dyDescent="0.25">
      <c r="D68" s="39" t="s">
        <v>59</v>
      </c>
      <c r="E68">
        <v>294.07</v>
      </c>
      <c r="F68" s="38">
        <f t="shared" si="1"/>
        <v>132.93</v>
      </c>
      <c r="G68" s="38">
        <v>161.13999999999999</v>
      </c>
      <c r="I68" s="34">
        <v>64931.34</v>
      </c>
      <c r="J68" s="76">
        <v>40786</v>
      </c>
      <c r="K68" s="52">
        <f t="shared" si="2"/>
        <v>6.8099999999999994E-2</v>
      </c>
      <c r="L68" s="52">
        <v>4.36E-2</v>
      </c>
      <c r="M68" s="35" t="s">
        <v>59</v>
      </c>
      <c r="N68" s="51">
        <f t="shared" si="3"/>
        <v>1030.5315884148933</v>
      </c>
      <c r="O68" s="38">
        <v>133.15</v>
      </c>
      <c r="P68" s="38">
        <v>160.47</v>
      </c>
      <c r="R68" s="34">
        <v>64921.93</v>
      </c>
      <c r="S68" s="34"/>
      <c r="U68" s="47"/>
    </row>
    <row r="69" spans="3:21" x14ac:dyDescent="0.25">
      <c r="D69" s="39" t="s">
        <v>60</v>
      </c>
      <c r="E69">
        <v>294.07</v>
      </c>
      <c r="F69" s="38">
        <f t="shared" si="1"/>
        <v>133.26</v>
      </c>
      <c r="G69" s="38">
        <v>160.81</v>
      </c>
      <c r="I69" s="34">
        <v>64798.09</v>
      </c>
      <c r="J69" s="76">
        <v>40816</v>
      </c>
      <c r="K69" s="52">
        <f t="shared" si="2"/>
        <v>6.8269999999999997E-2</v>
      </c>
      <c r="L69" s="52">
        <v>4.3770000000000003E-2</v>
      </c>
      <c r="M69" s="35" t="s">
        <v>60</v>
      </c>
      <c r="N69" s="51">
        <f t="shared" si="3"/>
        <v>1032.2854174115669</v>
      </c>
      <c r="O69" s="38">
        <v>133.47</v>
      </c>
      <c r="P69" s="38">
        <v>160.13999999999999</v>
      </c>
      <c r="R69" s="34">
        <v>64788.45</v>
      </c>
      <c r="S69" s="34"/>
      <c r="U69" s="47"/>
    </row>
    <row r="70" spans="3:21" x14ac:dyDescent="0.25">
      <c r="C70" s="35" t="s">
        <v>400</v>
      </c>
      <c r="D70" s="39" t="s">
        <v>61</v>
      </c>
      <c r="E70">
        <v>294.07</v>
      </c>
      <c r="F70" s="38">
        <f t="shared" si="1"/>
        <v>133.59</v>
      </c>
      <c r="G70" s="38">
        <v>160.47999999999999</v>
      </c>
      <c r="I70" s="34">
        <v>64664.5</v>
      </c>
      <c r="J70" s="76">
        <v>40847</v>
      </c>
      <c r="K70" s="52">
        <f t="shared" si="2"/>
        <v>6.8510000000000001E-2</v>
      </c>
      <c r="L70" s="52">
        <v>4.4010000000000001E-2</v>
      </c>
      <c r="M70" s="35" t="s">
        <v>61</v>
      </c>
      <c r="N70" s="51">
        <f t="shared" si="3"/>
        <v>1034.7635183544153</v>
      </c>
      <c r="O70" s="38">
        <v>133.80000000000001</v>
      </c>
      <c r="P70" s="38">
        <v>159.81</v>
      </c>
      <c r="R70" s="34">
        <v>64654.65</v>
      </c>
      <c r="S70" s="34"/>
      <c r="U70" s="47"/>
    </row>
    <row r="71" spans="3:21" x14ac:dyDescent="0.25">
      <c r="D71" s="39" t="s">
        <v>62</v>
      </c>
      <c r="E71">
        <v>294.07</v>
      </c>
      <c r="F71" s="38">
        <f t="shared" si="1"/>
        <v>133.91999999999999</v>
      </c>
      <c r="G71" s="38">
        <v>160.15</v>
      </c>
      <c r="I71" s="34">
        <v>64530.59</v>
      </c>
      <c r="J71" s="76">
        <v>40877</v>
      </c>
      <c r="K71" s="52">
        <f t="shared" si="2"/>
        <v>6.8530000000000008E-2</v>
      </c>
      <c r="L71" s="52">
        <v>4.403E-2</v>
      </c>
      <c r="M71" s="35" t="s">
        <v>62</v>
      </c>
      <c r="N71" s="51">
        <f t="shared" si="3"/>
        <v>1034.970137943822</v>
      </c>
      <c r="O71" s="38">
        <v>134.13</v>
      </c>
      <c r="P71" s="38">
        <v>159.47999999999999</v>
      </c>
      <c r="R71" s="34">
        <v>64520.52</v>
      </c>
      <c r="S71" s="34"/>
      <c r="U71" s="47"/>
    </row>
    <row r="72" spans="3:21" x14ac:dyDescent="0.25">
      <c r="D72" s="39" t="s">
        <v>63</v>
      </c>
      <c r="E72">
        <v>294.07</v>
      </c>
      <c r="F72" s="38">
        <f t="shared" si="1"/>
        <v>134.25</v>
      </c>
      <c r="G72" s="38">
        <v>159.82</v>
      </c>
      <c r="I72" s="34">
        <v>64396.34</v>
      </c>
      <c r="J72" s="76">
        <v>40908</v>
      </c>
      <c r="K72" s="52">
        <f t="shared" si="2"/>
        <v>6.8700000000000011E-2</v>
      </c>
      <c r="L72" s="52">
        <v>4.4200000000000003E-2</v>
      </c>
      <c r="M72" s="35" t="s">
        <v>63</v>
      </c>
      <c r="N72" s="51">
        <f t="shared" si="3"/>
        <v>1036.7270939717475</v>
      </c>
      <c r="O72" s="38">
        <v>134.46</v>
      </c>
      <c r="P72" s="38">
        <v>159.15</v>
      </c>
      <c r="R72" s="34">
        <v>64386.05</v>
      </c>
      <c r="S72" s="34"/>
      <c r="U72" s="47"/>
    </row>
    <row r="73" spans="3:21" x14ac:dyDescent="0.25">
      <c r="D73" s="39" t="s">
        <v>64</v>
      </c>
      <c r="E73">
        <v>294.07</v>
      </c>
      <c r="F73" s="38">
        <f t="shared" si="1"/>
        <v>134.57999999999998</v>
      </c>
      <c r="G73" s="38">
        <v>159.49</v>
      </c>
      <c r="I73" s="34">
        <v>64261.760000000002</v>
      </c>
      <c r="J73" s="76">
        <v>40939</v>
      </c>
      <c r="K73" s="52">
        <f t="shared" si="2"/>
        <v>6.93E-2</v>
      </c>
      <c r="L73" s="52">
        <v>4.48E-2</v>
      </c>
      <c r="M73" s="35" t="s">
        <v>64</v>
      </c>
      <c r="N73" s="51">
        <f t="shared" si="3"/>
        <v>1042.937949694729</v>
      </c>
      <c r="O73" s="38">
        <v>134.80000000000001</v>
      </c>
      <c r="P73" s="38">
        <v>158.82</v>
      </c>
      <c r="R73" s="34">
        <v>64251.26</v>
      </c>
      <c r="S73" s="34"/>
      <c r="U73" s="47"/>
    </row>
    <row r="74" spans="3:21" x14ac:dyDescent="0.25">
      <c r="D74" s="39" t="s">
        <v>65</v>
      </c>
      <c r="E74">
        <v>294.07</v>
      </c>
      <c r="F74" s="38">
        <f t="shared" si="1"/>
        <v>134.91999999999999</v>
      </c>
      <c r="G74" s="38">
        <v>159.15</v>
      </c>
      <c r="I74" s="34">
        <v>64126.85</v>
      </c>
      <c r="J74" s="76">
        <v>40968</v>
      </c>
      <c r="K74" s="52">
        <f t="shared" si="2"/>
        <v>6.9379999999999997E-2</v>
      </c>
      <c r="L74" s="52">
        <v>4.4880000000000003E-2</v>
      </c>
      <c r="M74" s="35" t="s">
        <v>65</v>
      </c>
      <c r="N74" s="51">
        <f t="shared" si="3"/>
        <v>1043.7672182372971</v>
      </c>
      <c r="O74" s="38">
        <v>135.13</v>
      </c>
      <c r="P74" s="38">
        <v>158.49</v>
      </c>
      <c r="R74" s="34">
        <v>64116.13</v>
      </c>
      <c r="S74" s="34"/>
      <c r="U74" s="47"/>
    </row>
    <row r="75" spans="3:21" x14ac:dyDescent="0.25">
      <c r="D75" s="39" t="s">
        <v>66</v>
      </c>
      <c r="E75">
        <v>294.07</v>
      </c>
      <c r="F75" s="38">
        <f t="shared" si="1"/>
        <v>135.25</v>
      </c>
      <c r="G75" s="38">
        <v>158.82</v>
      </c>
      <c r="I75" s="34">
        <v>63991.61</v>
      </c>
      <c r="J75" s="76">
        <v>40999</v>
      </c>
      <c r="K75" s="52">
        <f t="shared" si="2"/>
        <v>6.9449999999999998E-2</v>
      </c>
      <c r="L75" s="52">
        <v>4.4949999999999997E-2</v>
      </c>
      <c r="M75" s="35" t="s">
        <v>66</v>
      </c>
      <c r="N75" s="51">
        <f t="shared" si="3"/>
        <v>1044.4930504324425</v>
      </c>
      <c r="O75" s="38">
        <v>135.46</v>
      </c>
      <c r="P75" s="38">
        <v>158.15</v>
      </c>
      <c r="R75" s="34">
        <v>63980.67</v>
      </c>
      <c r="S75" s="34"/>
      <c r="U75" s="47"/>
    </row>
    <row r="76" spans="3:21" x14ac:dyDescent="0.25">
      <c r="C76" s="35" t="s">
        <v>401</v>
      </c>
      <c r="D76" s="39" t="s">
        <v>67</v>
      </c>
      <c r="E76">
        <v>294.07</v>
      </c>
      <c r="F76" s="38">
        <f t="shared" si="1"/>
        <v>135.57999999999998</v>
      </c>
      <c r="G76" s="38">
        <v>158.49</v>
      </c>
      <c r="I76" s="34">
        <v>63856.03</v>
      </c>
      <c r="J76" s="76">
        <v>41029</v>
      </c>
      <c r="K76" s="52">
        <f t="shared" si="2"/>
        <v>6.9599999999999995E-2</v>
      </c>
      <c r="L76" s="52">
        <v>4.5100000000000001E-2</v>
      </c>
      <c r="M76" s="35" t="s">
        <v>67</v>
      </c>
      <c r="N76" s="51">
        <f t="shared" si="3"/>
        <v>1046.0491027828796</v>
      </c>
      <c r="O76" s="38">
        <v>135.80000000000001</v>
      </c>
      <c r="P76" s="38">
        <v>157.82</v>
      </c>
      <c r="R76" s="34">
        <v>63844.87</v>
      </c>
      <c r="S76" s="34"/>
      <c r="U76" s="47"/>
    </row>
    <row r="77" spans="3:21" x14ac:dyDescent="0.25">
      <c r="D77" s="39" t="s">
        <v>68</v>
      </c>
      <c r="E77">
        <v>294.07</v>
      </c>
      <c r="F77" s="38">
        <f t="shared" si="1"/>
        <v>135.91999999999999</v>
      </c>
      <c r="G77" s="38">
        <v>158.15</v>
      </c>
      <c r="I77" s="34">
        <v>63720.11</v>
      </c>
      <c r="J77" s="76">
        <v>41060</v>
      </c>
      <c r="K77" s="52">
        <f t="shared" si="2"/>
        <v>6.9720000000000004E-2</v>
      </c>
      <c r="L77" s="52">
        <v>4.5220000000000003E-2</v>
      </c>
      <c r="M77" s="35" t="s">
        <v>68</v>
      </c>
      <c r="N77" s="51">
        <f t="shared" si="3"/>
        <v>1047.2946287790594</v>
      </c>
      <c r="O77" s="38">
        <v>136.13</v>
      </c>
      <c r="P77" s="38">
        <v>157.47999999999999</v>
      </c>
      <c r="R77" s="34">
        <v>63708.74</v>
      </c>
      <c r="S77" s="34"/>
      <c r="U77" s="47"/>
    </row>
    <row r="78" spans="3:21" x14ac:dyDescent="0.25">
      <c r="D78" s="39" t="s">
        <v>69</v>
      </c>
      <c r="E78">
        <v>294.07</v>
      </c>
      <c r="F78" s="38">
        <f t="shared" si="1"/>
        <v>136.26</v>
      </c>
      <c r="G78" s="38">
        <v>157.81</v>
      </c>
      <c r="I78" s="34">
        <v>63583.86</v>
      </c>
      <c r="J78" s="76">
        <v>41090</v>
      </c>
      <c r="K78" s="52">
        <f t="shared" si="2"/>
        <v>6.9830000000000003E-2</v>
      </c>
      <c r="L78" s="52">
        <v>4.5330000000000002E-2</v>
      </c>
      <c r="M78" s="35" t="s">
        <v>69</v>
      </c>
      <c r="N78" s="51">
        <f t="shared" si="3"/>
        <v>1048.43689440514</v>
      </c>
      <c r="O78" s="38">
        <v>136.47</v>
      </c>
      <c r="P78" s="38">
        <v>157.15</v>
      </c>
      <c r="R78" s="34">
        <v>63572.27</v>
      </c>
      <c r="S78" s="34"/>
      <c r="U78" s="47"/>
    </row>
    <row r="79" spans="3:21" x14ac:dyDescent="0.25">
      <c r="D79" s="39" t="s">
        <v>70</v>
      </c>
      <c r="E79">
        <v>294.07</v>
      </c>
      <c r="F79" s="38">
        <f t="shared" si="1"/>
        <v>136.59</v>
      </c>
      <c r="G79" s="38">
        <v>157.47999999999999</v>
      </c>
      <c r="I79" s="34">
        <v>63447.27</v>
      </c>
      <c r="J79" s="76">
        <v>41121</v>
      </c>
      <c r="K79" s="52">
        <f t="shared" si="2"/>
        <v>6.9900000000000004E-2</v>
      </c>
      <c r="L79" s="52">
        <v>4.5400000000000003E-2</v>
      </c>
      <c r="M79" s="35" t="s">
        <v>70</v>
      </c>
      <c r="N79" s="51">
        <f t="shared" si="3"/>
        <v>1049.1640560993731</v>
      </c>
      <c r="O79" s="38">
        <v>136.80000000000001</v>
      </c>
      <c r="P79" s="38">
        <v>156.81</v>
      </c>
      <c r="R79" s="34">
        <v>63435.47</v>
      </c>
      <c r="S79" s="34"/>
      <c r="U79" s="47"/>
    </row>
    <row r="80" spans="3:21" x14ac:dyDescent="0.25">
      <c r="D80" s="39" t="s">
        <v>71</v>
      </c>
      <c r="E80">
        <v>294.07</v>
      </c>
      <c r="F80" s="38">
        <f t="shared" si="1"/>
        <v>136.93</v>
      </c>
      <c r="G80" s="38">
        <v>157.13999999999999</v>
      </c>
      <c r="I80" s="34">
        <v>63310.34</v>
      </c>
      <c r="J80" s="76">
        <v>41152</v>
      </c>
      <c r="K80" s="52">
        <f t="shared" si="2"/>
        <v>7.0000000000000007E-2</v>
      </c>
      <c r="L80" s="52">
        <v>4.5499999999999999E-2</v>
      </c>
      <c r="M80" s="35" t="s">
        <v>71</v>
      </c>
      <c r="N80" s="51">
        <f t="shared" si="3"/>
        <v>1050.2032162153619</v>
      </c>
      <c r="O80" s="38">
        <v>137.13999999999999</v>
      </c>
      <c r="P80" s="38">
        <v>156.47</v>
      </c>
      <c r="R80" s="34">
        <v>63298.33</v>
      </c>
      <c r="S80" s="34"/>
      <c r="U80" s="47"/>
    </row>
    <row r="81" spans="3:21" x14ac:dyDescent="0.25">
      <c r="D81" s="39" t="s">
        <v>72</v>
      </c>
      <c r="E81">
        <v>294.07</v>
      </c>
      <c r="F81" s="38">
        <f t="shared" si="1"/>
        <v>137.26999999999998</v>
      </c>
      <c r="G81" s="38">
        <v>156.80000000000001</v>
      </c>
      <c r="I81" s="34">
        <v>63173.07</v>
      </c>
      <c r="J81" s="76">
        <v>41182</v>
      </c>
      <c r="K81" s="52">
        <f t="shared" si="2"/>
        <v>7.0500000000000007E-2</v>
      </c>
      <c r="L81" s="52">
        <v>4.5999999999999999E-2</v>
      </c>
      <c r="M81" s="35" t="s">
        <v>72</v>
      </c>
      <c r="N81" s="51">
        <f t="shared" si="3"/>
        <v>1055.405313621656</v>
      </c>
      <c r="O81" s="38">
        <v>137.47999999999999</v>
      </c>
      <c r="P81" s="38">
        <v>156.13999999999999</v>
      </c>
      <c r="R81" s="34">
        <v>63160.85</v>
      </c>
      <c r="S81" s="34"/>
      <c r="U81" s="47"/>
    </row>
    <row r="82" spans="3:21" x14ac:dyDescent="0.25">
      <c r="C82" s="35" t="s">
        <v>402</v>
      </c>
      <c r="D82" s="39" t="s">
        <v>73</v>
      </c>
      <c r="E82">
        <v>294.07</v>
      </c>
      <c r="F82" s="38">
        <f t="shared" si="1"/>
        <v>137.60999999999999</v>
      </c>
      <c r="G82" s="38">
        <v>156.46</v>
      </c>
      <c r="I82" s="34">
        <v>63035.46</v>
      </c>
      <c r="J82" s="76">
        <v>41213</v>
      </c>
      <c r="K82" s="52">
        <f t="shared" si="2"/>
        <v>7.0599999999999996E-2</v>
      </c>
      <c r="L82" s="52">
        <v>4.6100000000000002E-2</v>
      </c>
      <c r="M82" s="35" t="s">
        <v>73</v>
      </c>
      <c r="N82" s="51">
        <f t="shared" si="3"/>
        <v>1056.446989239204</v>
      </c>
      <c r="O82" s="38">
        <v>137.82</v>
      </c>
      <c r="P82" s="38">
        <v>155.80000000000001</v>
      </c>
      <c r="R82" s="34">
        <v>63023.03</v>
      </c>
      <c r="S82" s="34"/>
      <c r="U82" s="47"/>
    </row>
    <row r="83" spans="3:21" x14ac:dyDescent="0.25">
      <c r="D83" s="39" t="s">
        <v>74</v>
      </c>
      <c r="E83">
        <v>294.07</v>
      </c>
      <c r="F83" s="38">
        <f t="shared" si="1"/>
        <v>137.94999999999999</v>
      </c>
      <c r="G83" s="38">
        <v>156.12</v>
      </c>
      <c r="I83" s="34">
        <v>62897.51</v>
      </c>
      <c r="J83" s="76">
        <v>41243</v>
      </c>
      <c r="K83" s="52">
        <f t="shared" si="2"/>
        <v>7.0699999999999999E-2</v>
      </c>
      <c r="L83" s="52">
        <v>4.6199999999999998E-2</v>
      </c>
      <c r="M83" s="35" t="s">
        <v>74</v>
      </c>
      <c r="N83" s="51">
        <f t="shared" si="3"/>
        <v>1057.4890824923141</v>
      </c>
      <c r="O83" s="38">
        <v>138.16</v>
      </c>
      <c r="P83" s="38">
        <v>155.46</v>
      </c>
      <c r="R83" s="34">
        <v>62884.87</v>
      </c>
      <c r="S83" s="34"/>
      <c r="U83" s="47"/>
    </row>
    <row r="84" spans="3:21" x14ac:dyDescent="0.25">
      <c r="D84" s="39" t="s">
        <v>75</v>
      </c>
      <c r="E84">
        <v>294.07</v>
      </c>
      <c r="F84" s="38">
        <f t="shared" si="1"/>
        <v>138.29</v>
      </c>
      <c r="G84" s="38">
        <v>155.78</v>
      </c>
      <c r="I84" s="34">
        <v>62759.22</v>
      </c>
      <c r="J84" s="76">
        <v>41274</v>
      </c>
      <c r="K84" s="52">
        <f t="shared" si="2"/>
        <v>7.0830000000000004E-2</v>
      </c>
      <c r="L84" s="52">
        <v>4.6330000000000003E-2</v>
      </c>
      <c r="M84" s="35" t="s">
        <v>75</v>
      </c>
      <c r="N84" s="51">
        <f t="shared" si="3"/>
        <v>1058.8444273276557</v>
      </c>
      <c r="O84" s="38">
        <v>138.5</v>
      </c>
      <c r="P84" s="38">
        <v>155.12</v>
      </c>
      <c r="R84" s="34">
        <v>62746.38</v>
      </c>
      <c r="S84" s="34"/>
      <c r="U84" s="47"/>
    </row>
    <row r="85" spans="3:21" x14ac:dyDescent="0.25">
      <c r="D85" s="39" t="s">
        <v>76</v>
      </c>
      <c r="E85">
        <v>294.07</v>
      </c>
      <c r="F85" s="38">
        <f t="shared" si="1"/>
        <v>138.63999999999999</v>
      </c>
      <c r="G85" s="38">
        <v>155.43</v>
      </c>
      <c r="I85" s="34">
        <v>62620.59</v>
      </c>
      <c r="J85" s="76">
        <v>41305</v>
      </c>
      <c r="K85" s="52">
        <f t="shared" si="2"/>
        <v>7.3399999999999993E-2</v>
      </c>
      <c r="L85" s="52">
        <v>4.8899999999999999E-2</v>
      </c>
      <c r="M85" s="35" t="s">
        <v>76</v>
      </c>
      <c r="N85" s="51">
        <f t="shared" si="3"/>
        <v>1085.7817796845893</v>
      </c>
      <c r="O85" s="38">
        <v>138.84</v>
      </c>
      <c r="P85" s="38">
        <v>154.77000000000001</v>
      </c>
      <c r="R85" s="34">
        <v>62607.54</v>
      </c>
      <c r="S85" s="34"/>
      <c r="U85" s="47"/>
    </row>
    <row r="86" spans="3:21" x14ac:dyDescent="0.25">
      <c r="D86" s="39" t="s">
        <v>77</v>
      </c>
      <c r="E86">
        <v>294.07</v>
      </c>
      <c r="F86" s="38">
        <f t="shared" si="1"/>
        <v>138.97999999999999</v>
      </c>
      <c r="G86" s="38">
        <v>155.09</v>
      </c>
      <c r="I86" s="34">
        <v>62481.61</v>
      </c>
      <c r="J86" s="76">
        <v>41333</v>
      </c>
      <c r="K86" s="52">
        <f t="shared" si="2"/>
        <v>7.4399999999999994E-2</v>
      </c>
      <c r="L86" s="52">
        <v>4.99E-2</v>
      </c>
      <c r="M86" s="35" t="s">
        <v>77</v>
      </c>
      <c r="N86" s="51">
        <f t="shared" si="3"/>
        <v>1096.3359111597754</v>
      </c>
      <c r="O86" s="38">
        <v>139.18</v>
      </c>
      <c r="P86" s="38">
        <v>154.43</v>
      </c>
      <c r="R86" s="34">
        <v>62468.35</v>
      </c>
      <c r="S86" s="34"/>
      <c r="U86" s="47"/>
    </row>
    <row r="87" spans="3:21" x14ac:dyDescent="0.25">
      <c r="D87" s="39" t="s">
        <v>78</v>
      </c>
      <c r="E87">
        <v>294.07</v>
      </c>
      <c r="F87" s="38">
        <f t="shared" si="1"/>
        <v>139.32</v>
      </c>
      <c r="G87" s="38">
        <v>154.75</v>
      </c>
      <c r="I87" s="34">
        <v>62342.29</v>
      </c>
      <c r="J87" s="76">
        <v>41364</v>
      </c>
      <c r="K87" s="52">
        <f t="shared" si="2"/>
        <v>7.4500000000000011E-2</v>
      </c>
      <c r="L87" s="52">
        <v>0.05</v>
      </c>
      <c r="M87" s="35" t="s">
        <v>78</v>
      </c>
      <c r="N87" s="51">
        <f t="shared" si="3"/>
        <v>1097.3935324036472</v>
      </c>
      <c r="O87" s="38">
        <v>139.53</v>
      </c>
      <c r="P87" s="38">
        <v>154.09</v>
      </c>
      <c r="R87" s="34">
        <v>62328.83</v>
      </c>
      <c r="S87" s="34"/>
      <c r="U87" s="47"/>
    </row>
    <row r="88" spans="3:21" x14ac:dyDescent="0.25">
      <c r="C88" s="35" t="s">
        <v>403</v>
      </c>
      <c r="D88" s="39" t="s">
        <v>79</v>
      </c>
      <c r="E88">
        <v>294.07</v>
      </c>
      <c r="F88" s="38">
        <f t="shared" si="1"/>
        <v>139.66999999999999</v>
      </c>
      <c r="G88" s="38">
        <v>154.4</v>
      </c>
      <c r="I88" s="34">
        <v>62202.62</v>
      </c>
      <c r="J88" s="76">
        <v>41394</v>
      </c>
      <c r="K88" s="52">
        <f t="shared" si="2"/>
        <v>7.4700000000000003E-2</v>
      </c>
      <c r="L88" s="52">
        <v>5.0200000000000002E-2</v>
      </c>
      <c r="M88" s="35" t="s">
        <v>79</v>
      </c>
      <c r="N88" s="51">
        <f t="shared" si="3"/>
        <v>1099.5099733035349</v>
      </c>
      <c r="O88" s="38">
        <v>139.87</v>
      </c>
      <c r="P88" s="38">
        <v>153.74</v>
      </c>
      <c r="R88" s="34">
        <v>62188.959999999999</v>
      </c>
      <c r="S88" s="34"/>
      <c r="U88" s="47"/>
    </row>
    <row r="89" spans="3:21" x14ac:dyDescent="0.25">
      <c r="D89" s="39" t="s">
        <v>80</v>
      </c>
      <c r="E89">
        <v>294.07</v>
      </c>
      <c r="F89" s="38">
        <f t="shared" si="1"/>
        <v>140.01</v>
      </c>
      <c r="G89" s="38">
        <v>154.06</v>
      </c>
      <c r="I89" s="34">
        <v>62062.61</v>
      </c>
      <c r="J89" s="76">
        <v>41425</v>
      </c>
      <c r="K89" s="52">
        <f t="shared" si="2"/>
        <v>7.7800000000000008E-2</v>
      </c>
      <c r="L89" s="52">
        <v>5.33E-2</v>
      </c>
      <c r="M89" s="35" t="s">
        <v>80</v>
      </c>
      <c r="N89" s="51">
        <f t="shared" si="3"/>
        <v>1132.5164609183025</v>
      </c>
      <c r="O89" s="38">
        <v>140.22</v>
      </c>
      <c r="P89" s="38">
        <v>153.4</v>
      </c>
      <c r="R89" s="34">
        <v>62048.74</v>
      </c>
      <c r="S89" s="34"/>
      <c r="U89" s="47"/>
    </row>
    <row r="90" spans="3:21" x14ac:dyDescent="0.25">
      <c r="D90" s="39" t="s">
        <v>81</v>
      </c>
      <c r="E90">
        <v>294.07</v>
      </c>
      <c r="F90" s="38">
        <f t="shared" si="1"/>
        <v>140.35999999999999</v>
      </c>
      <c r="G90" s="38">
        <v>153.71</v>
      </c>
      <c r="I90" s="34">
        <v>61922.25</v>
      </c>
      <c r="J90" s="76">
        <v>41455</v>
      </c>
      <c r="K90" s="52">
        <f t="shared" si="2"/>
        <v>7.9000000000000001E-2</v>
      </c>
      <c r="L90" s="52">
        <v>5.45E-2</v>
      </c>
      <c r="M90" s="35" t="s">
        <v>81</v>
      </c>
      <c r="N90" s="51">
        <f t="shared" si="3"/>
        <v>1145.393095422769</v>
      </c>
      <c r="O90" s="38">
        <v>140.56</v>
      </c>
      <c r="P90" s="38">
        <v>153.05000000000001</v>
      </c>
      <c r="R90" s="34">
        <v>61908.18</v>
      </c>
      <c r="S90" s="34"/>
      <c r="U90" s="47"/>
    </row>
    <row r="91" spans="3:21" x14ac:dyDescent="0.25">
      <c r="D91" s="39" t="s">
        <v>82</v>
      </c>
      <c r="E91">
        <v>294.07</v>
      </c>
      <c r="F91" s="38">
        <f t="shared" si="1"/>
        <v>140.70999999999998</v>
      </c>
      <c r="G91" s="38">
        <v>153.36000000000001</v>
      </c>
      <c r="I91" s="34">
        <v>61781.55</v>
      </c>
      <c r="J91" s="76">
        <v>41486</v>
      </c>
      <c r="K91" s="52">
        <f t="shared" si="2"/>
        <v>0.08</v>
      </c>
      <c r="L91" s="52">
        <v>5.5500000000000001E-2</v>
      </c>
      <c r="M91" s="35" t="s">
        <v>82</v>
      </c>
      <c r="N91" s="51">
        <f t="shared" si="3"/>
        <v>1156.1653354594216</v>
      </c>
      <c r="O91" s="38">
        <v>140.91</v>
      </c>
      <c r="P91" s="38">
        <v>152.71</v>
      </c>
      <c r="R91" s="34">
        <v>61767.27</v>
      </c>
      <c r="S91" s="34"/>
      <c r="U91" s="47"/>
    </row>
    <row r="92" spans="3:21" x14ac:dyDescent="0.25">
      <c r="D92" s="39" t="s">
        <v>83</v>
      </c>
      <c r="E92">
        <v>294.07</v>
      </c>
      <c r="F92" s="38">
        <f t="shared" si="1"/>
        <v>141.06</v>
      </c>
      <c r="G92" s="38">
        <v>153.01</v>
      </c>
      <c r="I92" s="34">
        <v>61640.49</v>
      </c>
      <c r="J92" s="76">
        <v>41517</v>
      </c>
      <c r="K92" s="52">
        <f t="shared" si="2"/>
        <v>8.1000000000000003E-2</v>
      </c>
      <c r="L92" s="52">
        <v>5.6500000000000002E-2</v>
      </c>
      <c r="M92" s="35" t="s">
        <v>83</v>
      </c>
      <c r="N92" s="51">
        <f t="shared" si="3"/>
        <v>1166.9750052493102</v>
      </c>
      <c r="O92" s="38">
        <v>141.26</v>
      </c>
      <c r="P92" s="38">
        <v>152.36000000000001</v>
      </c>
      <c r="R92" s="34">
        <v>61626.02</v>
      </c>
      <c r="S92" s="34"/>
      <c r="U92" s="47"/>
    </row>
    <row r="93" spans="3:21" x14ac:dyDescent="0.25">
      <c r="D93" s="39" t="s">
        <v>84</v>
      </c>
      <c r="E93">
        <v>294.07</v>
      </c>
      <c r="F93" s="38">
        <f t="shared" si="1"/>
        <v>141.41</v>
      </c>
      <c r="G93" s="38">
        <v>152.66</v>
      </c>
      <c r="I93" s="34">
        <v>61499.09</v>
      </c>
      <c r="J93" s="76">
        <v>41547</v>
      </c>
      <c r="K93" s="52">
        <f t="shared" si="2"/>
        <v>8.2000000000000003E-2</v>
      </c>
      <c r="L93" s="52">
        <v>5.7500000000000002E-2</v>
      </c>
      <c r="M93" s="35" t="s">
        <v>84</v>
      </c>
      <c r="N93" s="51">
        <f t="shared" si="3"/>
        <v>1177.8216468259373</v>
      </c>
      <c r="O93" s="38">
        <v>141.6</v>
      </c>
      <c r="P93" s="38">
        <v>152.01</v>
      </c>
      <c r="R93" s="34">
        <v>61484.41</v>
      </c>
      <c r="S93" s="34"/>
      <c r="U93" s="47"/>
    </row>
    <row r="94" spans="3:21" x14ac:dyDescent="0.25">
      <c r="C94" s="35" t="s">
        <v>404</v>
      </c>
      <c r="D94" s="39" t="s">
        <v>85</v>
      </c>
      <c r="E94">
        <v>294.07</v>
      </c>
      <c r="F94" s="38">
        <f t="shared" si="1"/>
        <v>141.76</v>
      </c>
      <c r="G94" s="38">
        <v>152.31</v>
      </c>
      <c r="I94" s="34">
        <v>61357.34</v>
      </c>
      <c r="J94" s="76">
        <v>41578</v>
      </c>
      <c r="K94" s="52">
        <f t="shared" si="2"/>
        <v>8.3000000000000004E-2</v>
      </c>
      <c r="L94" s="52">
        <v>5.8500000000000003E-2</v>
      </c>
      <c r="M94" s="35" t="s">
        <v>85</v>
      </c>
      <c r="N94" s="51">
        <f t="shared" si="3"/>
        <v>1188.7048033399676</v>
      </c>
      <c r="O94" s="38">
        <v>141.94999999999999</v>
      </c>
      <c r="P94" s="38">
        <v>151.66</v>
      </c>
      <c r="R94" s="34">
        <v>61342.46</v>
      </c>
      <c r="S94" s="34"/>
      <c r="U94" s="47"/>
    </row>
    <row r="95" spans="3:21" x14ac:dyDescent="0.25">
      <c r="D95" s="39" t="s">
        <v>86</v>
      </c>
      <c r="E95">
        <v>294.07</v>
      </c>
      <c r="F95" s="38">
        <f t="shared" si="1"/>
        <v>142.10999999999999</v>
      </c>
      <c r="G95" s="38">
        <v>151.96</v>
      </c>
      <c r="I95" s="34">
        <v>61215.23</v>
      </c>
      <c r="J95" s="76">
        <v>41608</v>
      </c>
      <c r="K95" s="52">
        <f t="shared" si="2"/>
        <v>8.3999999999999991E-2</v>
      </c>
      <c r="L95" s="52">
        <v>5.9499999999999997E-2</v>
      </c>
      <c r="M95" s="35" t="s">
        <v>86</v>
      </c>
      <c r="N95" s="51">
        <f t="shared" si="3"/>
        <v>1199.6240191881279</v>
      </c>
      <c r="O95" s="38">
        <v>142.30000000000001</v>
      </c>
      <c r="P95" s="38">
        <v>151.31</v>
      </c>
      <c r="R95" s="34">
        <v>61200.15</v>
      </c>
      <c r="S95" s="34"/>
      <c r="U95" s="47"/>
    </row>
    <row r="96" spans="3:21" x14ac:dyDescent="0.25">
      <c r="D96" s="39" t="s">
        <v>87</v>
      </c>
      <c r="E96">
        <v>294.07</v>
      </c>
      <c r="F96" s="38">
        <f t="shared" ref="F96:F159" si="4">E96-G96</f>
        <v>142.45999999999998</v>
      </c>
      <c r="G96" s="38">
        <v>151.61000000000001</v>
      </c>
      <c r="I96" s="34">
        <v>61072.77</v>
      </c>
      <c r="J96" s="76">
        <v>41639</v>
      </c>
      <c r="K96" s="52">
        <f t="shared" ref="K96:K159" si="5">$K$28+L96</f>
        <v>8.4999999999999992E-2</v>
      </c>
      <c r="L96" s="52">
        <v>6.0499999999999998E-2</v>
      </c>
      <c r="M96" s="35" t="s">
        <v>87</v>
      </c>
      <c r="N96" s="51">
        <f t="shared" ref="N96:N159" si="6">PMT(K96/12,$E$8,-$E$3)</f>
        <v>1210.5788401389252</v>
      </c>
      <c r="O96" s="38">
        <v>142.65</v>
      </c>
      <c r="P96" s="38">
        <v>150.96</v>
      </c>
      <c r="R96" s="34">
        <v>61057.5</v>
      </c>
      <c r="S96" s="34"/>
      <c r="U96" s="47"/>
    </row>
    <row r="97" spans="3:21" x14ac:dyDescent="0.25">
      <c r="D97" s="39" t="s">
        <v>88</v>
      </c>
      <c r="E97">
        <v>294.07</v>
      </c>
      <c r="F97" s="38">
        <f t="shared" si="4"/>
        <v>142.81</v>
      </c>
      <c r="G97" s="38">
        <v>151.26</v>
      </c>
      <c r="I97" s="34">
        <v>60929.96</v>
      </c>
      <c r="J97" s="76">
        <v>41670</v>
      </c>
      <c r="K97" s="52">
        <f t="shared" si="5"/>
        <v>8.5999999999999993E-2</v>
      </c>
      <c r="L97" s="52">
        <v>6.1499999999999999E-2</v>
      </c>
      <c r="M97" s="35" t="s">
        <v>88</v>
      </c>
      <c r="N97" s="51">
        <f t="shared" si="6"/>
        <v>1221.5688134551624</v>
      </c>
      <c r="O97" s="38">
        <v>143.01</v>
      </c>
      <c r="P97" s="38">
        <v>150.61000000000001</v>
      </c>
      <c r="R97" s="34">
        <v>60914.49</v>
      </c>
      <c r="S97" s="34"/>
      <c r="U97" s="47"/>
    </row>
    <row r="98" spans="3:21" x14ac:dyDescent="0.25">
      <c r="D98" s="39" t="s">
        <v>89</v>
      </c>
      <c r="E98">
        <v>294.07</v>
      </c>
      <c r="F98" s="38">
        <f t="shared" si="4"/>
        <v>143.16999999999999</v>
      </c>
      <c r="G98" s="38">
        <v>150.9</v>
      </c>
      <c r="I98" s="34">
        <v>60786.8</v>
      </c>
      <c r="J98" s="76">
        <v>41698</v>
      </c>
      <c r="K98" s="52">
        <f t="shared" si="5"/>
        <v>8.6999999999999994E-2</v>
      </c>
      <c r="L98" s="52">
        <v>6.25E-2</v>
      </c>
      <c r="M98" s="35" t="s">
        <v>89</v>
      </c>
      <c r="N98" s="51">
        <f t="shared" si="6"/>
        <v>1232.5934880132288</v>
      </c>
      <c r="O98" s="38">
        <v>143.36000000000001</v>
      </c>
      <c r="P98" s="38">
        <v>150.26</v>
      </c>
      <c r="R98" s="34">
        <v>60771.13</v>
      </c>
      <c r="S98" s="34"/>
      <c r="U98" s="47"/>
    </row>
    <row r="99" spans="3:21" x14ac:dyDescent="0.25">
      <c r="D99" s="39" t="s">
        <v>90</v>
      </c>
      <c r="E99">
        <v>294.07</v>
      </c>
      <c r="F99" s="38">
        <f t="shared" si="4"/>
        <v>143.51999999999998</v>
      </c>
      <c r="G99" s="38">
        <v>150.55000000000001</v>
      </c>
      <c r="I99" s="34">
        <v>60643.28</v>
      </c>
      <c r="J99" s="76">
        <v>41729</v>
      </c>
      <c r="K99" s="52">
        <f t="shared" si="5"/>
        <v>8.7999999999999995E-2</v>
      </c>
      <c r="L99" s="52">
        <v>6.3500000000000001E-2</v>
      </c>
      <c r="M99" s="35" t="s">
        <v>90</v>
      </c>
      <c r="N99" s="51">
        <f t="shared" si="6"/>
        <v>1243.652414419151</v>
      </c>
      <c r="O99" s="38">
        <v>143.71</v>
      </c>
      <c r="P99" s="38">
        <v>149.9</v>
      </c>
      <c r="R99" s="34">
        <v>60627.42</v>
      </c>
      <c r="S99" s="34"/>
      <c r="U99" s="47"/>
    </row>
    <row r="100" spans="3:21" x14ac:dyDescent="0.25">
      <c r="C100" s="35" t="s">
        <v>405</v>
      </c>
      <c r="D100" s="39" t="s">
        <v>91</v>
      </c>
      <c r="E100">
        <v>294.07</v>
      </c>
      <c r="F100" s="38">
        <f t="shared" si="4"/>
        <v>143.88</v>
      </c>
      <c r="G100" s="38">
        <v>150.19</v>
      </c>
      <c r="I100" s="34">
        <v>60499.41</v>
      </c>
      <c r="J100" s="76">
        <v>41759</v>
      </c>
      <c r="K100" s="52">
        <f t="shared" si="5"/>
        <v>8.8999999999999996E-2</v>
      </c>
      <c r="L100" s="52">
        <v>6.4500000000000002E-2</v>
      </c>
      <c r="M100" s="35" t="s">
        <v>91</v>
      </c>
      <c r="N100" s="51">
        <f t="shared" si="6"/>
        <v>1254.7451451213915</v>
      </c>
      <c r="O100" s="38">
        <v>144.07</v>
      </c>
      <c r="P100" s="38">
        <v>149.55000000000001</v>
      </c>
      <c r="R100" s="34">
        <v>60483.35</v>
      </c>
      <c r="S100" s="34"/>
      <c r="U100" s="47"/>
    </row>
    <row r="101" spans="3:21" x14ac:dyDescent="0.25">
      <c r="D101" s="39" t="s">
        <v>92</v>
      </c>
      <c r="E101">
        <v>294.07</v>
      </c>
      <c r="F101" s="38">
        <f t="shared" si="4"/>
        <v>144.22999999999999</v>
      </c>
      <c r="G101" s="38">
        <v>149.84</v>
      </c>
      <c r="I101" s="34">
        <v>60355.18</v>
      </c>
      <c r="J101" s="76">
        <v>41790</v>
      </c>
      <c r="K101" s="52">
        <f t="shared" si="5"/>
        <v>0.09</v>
      </c>
      <c r="L101" s="52">
        <v>6.5500000000000003E-2</v>
      </c>
      <c r="M101" s="35" t="s">
        <v>92</v>
      </c>
      <c r="N101" s="51">
        <f t="shared" si="6"/>
        <v>1265.8712345203862</v>
      </c>
      <c r="O101" s="38">
        <v>144.41999999999999</v>
      </c>
      <c r="P101" s="38">
        <v>149.19</v>
      </c>
      <c r="R101" s="34">
        <v>60338.93</v>
      </c>
      <c r="S101" s="34"/>
      <c r="U101" s="47"/>
    </row>
    <row r="102" spans="3:21" x14ac:dyDescent="0.25">
      <c r="D102" s="39" t="s">
        <v>93</v>
      </c>
      <c r="E102">
        <v>294.07</v>
      </c>
      <c r="F102" s="38">
        <f t="shared" si="4"/>
        <v>144.59</v>
      </c>
      <c r="G102" s="38">
        <v>149.47999999999999</v>
      </c>
      <c r="I102" s="34">
        <v>60210.59</v>
      </c>
      <c r="J102" s="76">
        <v>41820</v>
      </c>
      <c r="K102" s="52">
        <f t="shared" si="5"/>
        <v>9.0999999999999998E-2</v>
      </c>
      <c r="L102" s="52">
        <v>6.6500000000000004E-2</v>
      </c>
      <c r="M102" s="35" t="s">
        <v>93</v>
      </c>
      <c r="N102" s="51">
        <f t="shared" si="6"/>
        <v>1277.0302390748159</v>
      </c>
      <c r="O102" s="38">
        <v>144.78</v>
      </c>
      <c r="P102" s="38">
        <v>148.84</v>
      </c>
      <c r="R102" s="34">
        <v>60194.15</v>
      </c>
      <c r="S102" s="34"/>
      <c r="U102" s="47"/>
    </row>
    <row r="103" spans="3:21" x14ac:dyDescent="0.25">
      <c r="D103" s="39" t="s">
        <v>94</v>
      </c>
      <c r="E103">
        <v>294.07</v>
      </c>
      <c r="F103" s="38">
        <f t="shared" si="4"/>
        <v>144.94999999999999</v>
      </c>
      <c r="G103" s="38">
        <v>149.12</v>
      </c>
      <c r="I103" s="34">
        <v>60065.65</v>
      </c>
      <c r="J103" s="76">
        <v>41851</v>
      </c>
      <c r="K103" s="52">
        <f t="shared" si="5"/>
        <v>9.1999999999999998E-2</v>
      </c>
      <c r="L103" s="52">
        <v>6.7500000000000004E-2</v>
      </c>
      <c r="M103" s="35" t="s">
        <v>94</v>
      </c>
      <c r="N103" s="51">
        <f t="shared" si="6"/>
        <v>1288.2217174046073</v>
      </c>
      <c r="O103" s="38">
        <v>145.13999999999999</v>
      </c>
      <c r="P103" s="38">
        <v>148.47999999999999</v>
      </c>
      <c r="R103" s="34">
        <v>60049.02</v>
      </c>
      <c r="S103" s="34"/>
      <c r="U103" s="47"/>
    </row>
    <row r="104" spans="3:21" x14ac:dyDescent="0.25">
      <c r="D104" s="39" t="s">
        <v>95</v>
      </c>
      <c r="E104">
        <v>294.07</v>
      </c>
      <c r="F104" s="38">
        <f t="shared" si="4"/>
        <v>145.31</v>
      </c>
      <c r="G104" s="38">
        <v>148.76</v>
      </c>
      <c r="I104" s="34">
        <v>59920.34</v>
      </c>
      <c r="J104" s="76">
        <v>41882</v>
      </c>
      <c r="K104" s="52">
        <f t="shared" si="5"/>
        <v>9.2999999999999999E-2</v>
      </c>
      <c r="L104" s="52">
        <v>6.8500000000000005E-2</v>
      </c>
      <c r="M104" s="35" t="s">
        <v>95</v>
      </c>
      <c r="N104" s="51">
        <f t="shared" si="6"/>
        <v>1299.4452303906712</v>
      </c>
      <c r="O104" s="38">
        <v>145.49</v>
      </c>
      <c r="P104" s="38">
        <v>148.12</v>
      </c>
      <c r="R104" s="34">
        <v>59903.519999999997</v>
      </c>
      <c r="S104" s="34"/>
      <c r="U104" s="47"/>
    </row>
    <row r="105" spans="3:21" x14ac:dyDescent="0.25">
      <c r="D105" s="39" t="s">
        <v>96</v>
      </c>
      <c r="E105">
        <v>294.07</v>
      </c>
      <c r="F105" s="38">
        <f t="shared" si="4"/>
        <v>145.66999999999999</v>
      </c>
      <c r="G105" s="38">
        <v>148.4</v>
      </c>
      <c r="I105" s="34">
        <v>59774.68</v>
      </c>
      <c r="J105" s="76">
        <v>41912</v>
      </c>
      <c r="K105" s="52">
        <f t="shared" si="5"/>
        <v>9.4E-2</v>
      </c>
      <c r="L105" s="52">
        <v>6.9500000000000006E-2</v>
      </c>
      <c r="M105" s="35" t="s">
        <v>96</v>
      </c>
      <c r="N105" s="51">
        <f t="shared" si="6"/>
        <v>1310.7003412713734</v>
      </c>
      <c r="O105" s="38">
        <v>145.85</v>
      </c>
      <c r="P105" s="38">
        <v>147.76</v>
      </c>
      <c r="R105" s="34">
        <v>59757.67</v>
      </c>
      <c r="S105" s="34"/>
      <c r="U105" s="47"/>
    </row>
    <row r="106" spans="3:21" x14ac:dyDescent="0.25">
      <c r="C106" s="35" t="s">
        <v>406</v>
      </c>
      <c r="D106" s="39" t="s">
        <v>97</v>
      </c>
      <c r="E106">
        <v>294.07</v>
      </c>
      <c r="F106" s="38">
        <f t="shared" si="4"/>
        <v>146.03</v>
      </c>
      <c r="G106" s="38">
        <v>148.04</v>
      </c>
      <c r="I106" s="34">
        <v>59628.65</v>
      </c>
      <c r="J106" s="76">
        <v>41943</v>
      </c>
      <c r="K106" s="52">
        <f t="shared" si="5"/>
        <v>9.5000000000000001E-2</v>
      </c>
      <c r="L106" s="52">
        <v>7.0499999999999993E-2</v>
      </c>
      <c r="M106" s="35" t="s">
        <v>97</v>
      </c>
      <c r="N106" s="51">
        <f t="shared" si="6"/>
        <v>1321.9866157357555</v>
      </c>
      <c r="O106" s="38">
        <v>146.21</v>
      </c>
      <c r="P106" s="38">
        <v>147.4</v>
      </c>
      <c r="R106" s="34">
        <v>59611.46</v>
      </c>
      <c r="S106" s="34"/>
      <c r="U106" s="47"/>
    </row>
    <row r="107" spans="3:21" x14ac:dyDescent="0.25">
      <c r="D107" s="39" t="s">
        <v>98</v>
      </c>
      <c r="E107">
        <v>294.07</v>
      </c>
      <c r="F107" s="38">
        <f t="shared" si="4"/>
        <v>146.38999999999999</v>
      </c>
      <c r="G107" s="38">
        <v>147.68</v>
      </c>
      <c r="I107" s="34">
        <v>59482.27</v>
      </c>
      <c r="J107" s="76">
        <v>41973</v>
      </c>
      <c r="K107" s="52">
        <f t="shared" si="5"/>
        <v>9.6000000000000002E-2</v>
      </c>
      <c r="L107" s="52">
        <v>7.1499999999999994E-2</v>
      </c>
      <c r="M107" s="35" t="s">
        <v>98</v>
      </c>
      <c r="N107" s="51">
        <f t="shared" si="6"/>
        <v>1333.3036220135077</v>
      </c>
      <c r="O107" s="38">
        <v>146.57</v>
      </c>
      <c r="P107" s="38">
        <v>147.04</v>
      </c>
      <c r="R107" s="34">
        <v>59464.88</v>
      </c>
      <c r="S107" s="34"/>
      <c r="U107" s="47"/>
    </row>
    <row r="108" spans="3:21" x14ac:dyDescent="0.25">
      <c r="D108" s="39" t="s">
        <v>99</v>
      </c>
      <c r="E108">
        <v>294.07</v>
      </c>
      <c r="F108" s="38">
        <f t="shared" si="4"/>
        <v>146.75</v>
      </c>
      <c r="G108" s="38">
        <v>147.32</v>
      </c>
      <c r="I108" s="34">
        <v>59335.519999999997</v>
      </c>
      <c r="J108" s="76">
        <v>42004</v>
      </c>
      <c r="K108" s="52">
        <f t="shared" si="5"/>
        <v>9.7000000000000003E-2</v>
      </c>
      <c r="L108" s="52">
        <v>7.2499999999999995E-2</v>
      </c>
      <c r="M108" s="35" t="s">
        <v>99</v>
      </c>
      <c r="N108" s="51">
        <f t="shared" si="6"/>
        <v>1344.6509309617161</v>
      </c>
      <c r="O108" s="38">
        <v>146.93</v>
      </c>
      <c r="P108" s="38">
        <v>146.68</v>
      </c>
      <c r="R108" s="34">
        <v>59317.95</v>
      </c>
      <c r="S108" s="34"/>
      <c r="U108" s="47"/>
    </row>
    <row r="109" spans="3:21" x14ac:dyDescent="0.25">
      <c r="D109" s="39" t="s">
        <v>100</v>
      </c>
      <c r="E109">
        <v>294.07</v>
      </c>
      <c r="F109" s="38">
        <f t="shared" si="4"/>
        <v>147.12</v>
      </c>
      <c r="G109" s="38">
        <v>146.94999999999999</v>
      </c>
      <c r="I109" s="34">
        <v>59188.4</v>
      </c>
      <c r="J109" s="76">
        <v>42035</v>
      </c>
      <c r="K109" s="52">
        <f t="shared" si="5"/>
        <v>9.8000000000000004E-2</v>
      </c>
      <c r="L109" s="52">
        <v>7.3499999999999996E-2</v>
      </c>
      <c r="M109" s="35" t="s">
        <v>100</v>
      </c>
      <c r="N109" s="51">
        <f t="shared" si="6"/>
        <v>1356.0281161483908</v>
      </c>
      <c r="O109" s="38">
        <v>147.30000000000001</v>
      </c>
      <c r="P109" s="38">
        <v>146.32</v>
      </c>
      <c r="R109" s="34">
        <v>59170.65</v>
      </c>
      <c r="S109" s="34"/>
      <c r="U109" s="47"/>
    </row>
    <row r="110" spans="3:21" x14ac:dyDescent="0.25">
      <c r="D110" s="39" t="s">
        <v>101</v>
      </c>
      <c r="E110">
        <v>294.07</v>
      </c>
      <c r="F110" s="38">
        <f t="shared" si="4"/>
        <v>147.47999999999999</v>
      </c>
      <c r="G110" s="38">
        <v>146.59</v>
      </c>
      <c r="I110" s="34">
        <v>59040.93</v>
      </c>
      <c r="J110" s="76">
        <v>42063</v>
      </c>
      <c r="K110" s="52">
        <f t="shared" si="5"/>
        <v>9.9000000000000005E-2</v>
      </c>
      <c r="L110" s="52">
        <v>7.4499999999999997E-2</v>
      </c>
      <c r="M110" s="35" t="s">
        <v>101</v>
      </c>
      <c r="N110" s="51">
        <f t="shared" si="6"/>
        <v>1367.4347539328032</v>
      </c>
      <c r="O110" s="38">
        <v>147.66</v>
      </c>
      <c r="P110" s="38">
        <v>145.94999999999999</v>
      </c>
      <c r="R110" s="34">
        <v>59022.99</v>
      </c>
      <c r="S110" s="34"/>
      <c r="U110" s="47"/>
    </row>
    <row r="111" spans="3:21" x14ac:dyDescent="0.25">
      <c r="D111" s="39" t="s">
        <v>102</v>
      </c>
      <c r="E111">
        <v>294.07</v>
      </c>
      <c r="F111" s="38">
        <f t="shared" si="4"/>
        <v>147.85</v>
      </c>
      <c r="G111" s="38">
        <v>146.22</v>
      </c>
      <c r="I111" s="34">
        <v>58893.09</v>
      </c>
      <c r="J111" s="76">
        <v>42094</v>
      </c>
      <c r="K111" s="52">
        <f t="shared" si="5"/>
        <v>0.1</v>
      </c>
      <c r="L111" s="52">
        <v>7.5499999999999998E-2</v>
      </c>
      <c r="M111" s="35" t="s">
        <v>102</v>
      </c>
      <c r="N111" s="51">
        <f t="shared" si="6"/>
        <v>1378.8704235426499</v>
      </c>
      <c r="O111" s="38">
        <v>148.02000000000001</v>
      </c>
      <c r="P111" s="38">
        <v>145.59</v>
      </c>
      <c r="R111" s="34">
        <v>58874.97</v>
      </c>
      <c r="S111" s="34"/>
      <c r="U111" s="47"/>
    </row>
    <row r="112" spans="3:21" x14ac:dyDescent="0.25">
      <c r="C112" s="35" t="s">
        <v>407</v>
      </c>
      <c r="D112" s="39" t="s">
        <v>103</v>
      </c>
      <c r="E112">
        <v>294.07</v>
      </c>
      <c r="F112" s="38">
        <f t="shared" si="4"/>
        <v>148.20999999999998</v>
      </c>
      <c r="G112" s="38">
        <v>145.86000000000001</v>
      </c>
      <c r="I112" s="34">
        <v>58744.88</v>
      </c>
      <c r="J112" s="76">
        <v>42124</v>
      </c>
      <c r="K112" s="52">
        <f t="shared" si="5"/>
        <v>0.10100000000000001</v>
      </c>
      <c r="L112" s="52">
        <v>7.6499999999999999E-2</v>
      </c>
      <c r="M112" s="35" t="s">
        <v>103</v>
      </c>
      <c r="N112" s="51">
        <f t="shared" si="6"/>
        <v>1390.3347071480646</v>
      </c>
      <c r="O112" s="38">
        <v>148.38999999999999</v>
      </c>
      <c r="P112" s="38">
        <v>145.22</v>
      </c>
      <c r="R112" s="34">
        <v>58726.58</v>
      </c>
      <c r="S112" s="34"/>
      <c r="U112" s="47"/>
    </row>
    <row r="113" spans="3:21" x14ac:dyDescent="0.25">
      <c r="D113" s="39" t="s">
        <v>104</v>
      </c>
      <c r="E113">
        <v>294.07</v>
      </c>
      <c r="F113" s="38">
        <f t="shared" si="4"/>
        <v>148.57999999999998</v>
      </c>
      <c r="G113" s="38">
        <v>145.49</v>
      </c>
      <c r="I113" s="34">
        <v>58596.3</v>
      </c>
      <c r="J113" s="76">
        <v>42155</v>
      </c>
      <c r="K113" s="52">
        <f t="shared" si="5"/>
        <v>0.10200000000000001</v>
      </c>
      <c r="L113" s="52">
        <v>7.7499999999999999E-2</v>
      </c>
      <c r="M113" s="35" t="s">
        <v>104</v>
      </c>
      <c r="N113" s="51">
        <f t="shared" si="6"/>
        <v>1401.8271899325109</v>
      </c>
      <c r="O113" s="38">
        <v>148.76</v>
      </c>
      <c r="P113" s="38">
        <v>144.86000000000001</v>
      </c>
      <c r="R113" s="34">
        <v>58577.82</v>
      </c>
      <c r="S113" s="34"/>
      <c r="U113" s="47"/>
    </row>
    <row r="114" spans="3:21" x14ac:dyDescent="0.25">
      <c r="D114" s="39" t="s">
        <v>105</v>
      </c>
      <c r="E114">
        <v>294.07</v>
      </c>
      <c r="F114" s="38">
        <f t="shared" si="4"/>
        <v>148.94999999999999</v>
      </c>
      <c r="G114" s="38">
        <v>145.12</v>
      </c>
      <c r="I114" s="34">
        <v>58447.360000000001</v>
      </c>
      <c r="J114" s="76">
        <v>42185</v>
      </c>
      <c r="K114" s="52">
        <f t="shared" si="5"/>
        <v>0.10300000000000001</v>
      </c>
      <c r="L114" s="52">
        <v>7.85E-2</v>
      </c>
      <c r="M114" s="35" t="s">
        <v>105</v>
      </c>
      <c r="N114" s="51">
        <f t="shared" si="6"/>
        <v>1413.347460160579</v>
      </c>
      <c r="O114" s="38">
        <v>149.12</v>
      </c>
      <c r="P114" s="38">
        <v>144.49</v>
      </c>
      <c r="R114" s="34">
        <v>58428.7</v>
      </c>
      <c r="S114" s="34"/>
      <c r="U114" s="47"/>
    </row>
    <row r="115" spans="3:21" x14ac:dyDescent="0.25">
      <c r="D115" s="39" t="s">
        <v>106</v>
      </c>
      <c r="E115">
        <v>294.07</v>
      </c>
      <c r="F115" s="38">
        <f t="shared" si="4"/>
        <v>149.32</v>
      </c>
      <c r="G115" s="38">
        <v>144.75</v>
      </c>
      <c r="I115" s="34">
        <v>58298.05</v>
      </c>
      <c r="J115" s="76">
        <v>42216</v>
      </c>
      <c r="K115" s="52">
        <f t="shared" si="5"/>
        <v>0.10400000000000001</v>
      </c>
      <c r="L115" s="52">
        <v>7.9500000000000001E-2</v>
      </c>
      <c r="M115" s="35" t="s">
        <v>106</v>
      </c>
      <c r="N115" s="51">
        <f t="shared" si="6"/>
        <v>1424.8951092427226</v>
      </c>
      <c r="O115" s="38">
        <v>149.49</v>
      </c>
      <c r="P115" s="38">
        <v>144.12</v>
      </c>
      <c r="R115" s="34">
        <v>58279.21</v>
      </c>
      <c r="S115" s="34"/>
      <c r="U115" s="47"/>
    </row>
    <row r="116" spans="3:21" x14ac:dyDescent="0.25">
      <c r="D116" s="39" t="s">
        <v>107</v>
      </c>
      <c r="E116">
        <v>294.07</v>
      </c>
      <c r="F116" s="38">
        <f t="shared" si="4"/>
        <v>149.69</v>
      </c>
      <c r="G116" s="38">
        <v>144.38</v>
      </c>
      <c r="I116" s="34">
        <v>58148.36</v>
      </c>
      <c r="J116" s="76">
        <v>42247</v>
      </c>
      <c r="K116" s="52">
        <f t="shared" si="5"/>
        <v>0.10500000000000001</v>
      </c>
      <c r="L116" s="52">
        <v>8.0500000000000002E-2</v>
      </c>
      <c r="M116" s="35" t="s">
        <v>107</v>
      </c>
      <c r="N116" s="51">
        <f t="shared" si="6"/>
        <v>1436.4697317969606</v>
      </c>
      <c r="O116" s="38">
        <v>149.86000000000001</v>
      </c>
      <c r="P116" s="38">
        <v>143.76</v>
      </c>
      <c r="R116" s="34">
        <v>58129.35</v>
      </c>
      <c r="S116" s="34"/>
      <c r="U116" s="47"/>
    </row>
    <row r="117" spans="3:21" x14ac:dyDescent="0.25">
      <c r="D117" s="39" t="s">
        <v>108</v>
      </c>
      <c r="E117">
        <v>294.07</v>
      </c>
      <c r="F117" s="38">
        <f t="shared" si="4"/>
        <v>150.06</v>
      </c>
      <c r="G117" s="38">
        <v>144.01</v>
      </c>
      <c r="I117" s="34">
        <v>57998.31</v>
      </c>
      <c r="J117" s="76">
        <v>42277</v>
      </c>
      <c r="K117" s="52">
        <f t="shared" si="5"/>
        <v>0.10600000000000001</v>
      </c>
      <c r="L117" s="52">
        <v>8.1500000000000003E-2</v>
      </c>
      <c r="M117" s="35" t="s">
        <v>108</v>
      </c>
      <c r="N117" s="51">
        <f t="shared" si="6"/>
        <v>1448.0709257075907</v>
      </c>
      <c r="O117" s="38">
        <v>150.22999999999999</v>
      </c>
      <c r="P117" s="38">
        <v>143.38999999999999</v>
      </c>
      <c r="R117" s="34">
        <v>57979.12</v>
      </c>
      <c r="S117" s="34"/>
      <c r="U117" s="47"/>
    </row>
    <row r="118" spans="3:21" x14ac:dyDescent="0.25">
      <c r="C118" s="35" t="s">
        <v>408</v>
      </c>
      <c r="D118" s="39" t="s">
        <v>109</v>
      </c>
      <c r="E118">
        <v>294.07</v>
      </c>
      <c r="F118" s="38">
        <f t="shared" si="4"/>
        <v>150.43</v>
      </c>
      <c r="G118" s="38">
        <v>143.63999999999999</v>
      </c>
      <c r="I118" s="34">
        <v>57847.89</v>
      </c>
      <c r="J118" s="76">
        <v>42308</v>
      </c>
      <c r="K118" s="52">
        <f t="shared" si="5"/>
        <v>0.10700000000000001</v>
      </c>
      <c r="L118" s="52">
        <v>8.2500000000000004E-2</v>
      </c>
      <c r="M118" s="35" t="s">
        <v>109</v>
      </c>
      <c r="N118" s="51">
        <f t="shared" si="6"/>
        <v>1459.6982921809381</v>
      </c>
      <c r="O118" s="38">
        <v>150.6</v>
      </c>
      <c r="P118" s="38">
        <v>143.02000000000001</v>
      </c>
      <c r="R118" s="34">
        <v>57828.52</v>
      </c>
      <c r="S118" s="34"/>
      <c r="U118" s="47"/>
    </row>
    <row r="119" spans="3:21" x14ac:dyDescent="0.25">
      <c r="D119" s="39" t="s">
        <v>110</v>
      </c>
      <c r="E119">
        <v>294.07</v>
      </c>
      <c r="F119" s="38">
        <f t="shared" si="4"/>
        <v>150.79999999999998</v>
      </c>
      <c r="G119" s="38">
        <v>143.27000000000001</v>
      </c>
      <c r="I119" s="34">
        <v>57697.09</v>
      </c>
      <c r="J119" s="76">
        <v>42338</v>
      </c>
      <c r="K119" s="52">
        <f t="shared" si="5"/>
        <v>0.10800000000000001</v>
      </c>
      <c r="L119" s="52">
        <v>8.3500000000000005E-2</v>
      </c>
      <c r="M119" s="35" t="s">
        <v>110</v>
      </c>
      <c r="N119" s="51">
        <f t="shared" si="6"/>
        <v>1471.3514357981887</v>
      </c>
      <c r="O119" s="38">
        <v>150.97</v>
      </c>
      <c r="P119" s="38">
        <v>142.63999999999999</v>
      </c>
      <c r="R119" s="34">
        <v>57677.55</v>
      </c>
      <c r="S119" s="34"/>
      <c r="U119" s="47"/>
    </row>
    <row r="120" spans="3:21" x14ac:dyDescent="0.25">
      <c r="D120" s="39" t="s">
        <v>111</v>
      </c>
      <c r="E120">
        <v>294.07</v>
      </c>
      <c r="F120" s="38">
        <f t="shared" si="4"/>
        <v>151.16999999999999</v>
      </c>
      <c r="G120" s="38">
        <v>142.9</v>
      </c>
      <c r="I120" s="34">
        <v>57545.919999999998</v>
      </c>
      <c r="J120" s="76">
        <v>42369</v>
      </c>
      <c r="K120" s="52">
        <f t="shared" si="5"/>
        <v>0.10900000000000001</v>
      </c>
      <c r="L120" s="52">
        <v>8.4500000000000006E-2</v>
      </c>
      <c r="M120" s="35" t="s">
        <v>111</v>
      </c>
      <c r="N120" s="51">
        <f t="shared" si="6"/>
        <v>1483.0299645653392</v>
      </c>
      <c r="O120" s="38">
        <v>151.34</v>
      </c>
      <c r="P120" s="38">
        <v>142.27000000000001</v>
      </c>
      <c r="R120" s="34">
        <v>57526.2</v>
      </c>
      <c r="S120" s="34"/>
      <c r="U120" s="47"/>
    </row>
    <row r="121" spans="3:21" x14ac:dyDescent="0.25">
      <c r="D121" s="39" t="s">
        <v>112</v>
      </c>
      <c r="E121">
        <v>294.07</v>
      </c>
      <c r="F121" s="38">
        <f t="shared" si="4"/>
        <v>151.54999999999998</v>
      </c>
      <c r="G121" s="38">
        <v>142.52000000000001</v>
      </c>
      <c r="I121" s="34">
        <v>57394.38</v>
      </c>
      <c r="J121" s="76">
        <v>42400</v>
      </c>
      <c r="K121" s="52">
        <f t="shared" si="5"/>
        <v>0.11000000000000001</v>
      </c>
      <c r="L121" s="52">
        <v>8.5500000000000007E-2</v>
      </c>
      <c r="M121" s="35" t="s">
        <v>112</v>
      </c>
      <c r="N121" s="51">
        <f t="shared" si="6"/>
        <v>1494.7334899603145</v>
      </c>
      <c r="O121" s="38">
        <v>151.72</v>
      </c>
      <c r="P121" s="38">
        <v>141.9</v>
      </c>
      <c r="R121" s="34">
        <v>57374.49</v>
      </c>
      <c r="S121" s="34"/>
      <c r="U121" s="47"/>
    </row>
    <row r="122" spans="3:21" x14ac:dyDescent="0.25">
      <c r="D122" s="39" t="s">
        <v>113</v>
      </c>
      <c r="E122">
        <v>294.07</v>
      </c>
      <c r="F122" s="38">
        <f t="shared" si="4"/>
        <v>151.91999999999999</v>
      </c>
      <c r="G122" s="38">
        <v>142.15</v>
      </c>
      <c r="I122" s="34">
        <v>57242.46</v>
      </c>
      <c r="J122" s="76">
        <v>42429</v>
      </c>
      <c r="K122" s="52">
        <f t="shared" si="5"/>
        <v>0.11099999999999999</v>
      </c>
      <c r="L122" s="52">
        <v>8.6499999999999994E-2</v>
      </c>
      <c r="M122" s="35" t="s">
        <v>113</v>
      </c>
      <c r="N122" s="51">
        <f t="shared" si="6"/>
        <v>1506.4616269772791</v>
      </c>
      <c r="O122" s="38">
        <v>152.09</v>
      </c>
      <c r="P122" s="38">
        <v>141.52000000000001</v>
      </c>
      <c r="R122" s="34">
        <v>57222.400000000001</v>
      </c>
      <c r="S122" s="34"/>
      <c r="U122" s="47"/>
    </row>
    <row r="123" spans="3:21" x14ac:dyDescent="0.25">
      <c r="D123" s="39" t="s">
        <v>114</v>
      </c>
      <c r="E123">
        <v>294.07</v>
      </c>
      <c r="F123" s="38">
        <f t="shared" si="4"/>
        <v>152.29999999999998</v>
      </c>
      <c r="G123" s="38">
        <v>141.77000000000001</v>
      </c>
      <c r="I123" s="34">
        <v>57090.16</v>
      </c>
      <c r="J123" s="76">
        <v>42460</v>
      </c>
      <c r="K123" s="52">
        <f t="shared" si="5"/>
        <v>0.11199999999999999</v>
      </c>
      <c r="L123" s="52">
        <v>8.7499999999999994E-2</v>
      </c>
      <c r="M123" s="35" t="s">
        <v>114</v>
      </c>
      <c r="N123" s="51">
        <f t="shared" si="6"/>
        <v>1518.2139941682115</v>
      </c>
      <c r="O123" s="38">
        <v>152.47</v>
      </c>
      <c r="P123" s="38">
        <v>141.15</v>
      </c>
      <c r="R123" s="34">
        <v>57069.93</v>
      </c>
      <c r="S123" s="34"/>
      <c r="U123" s="47"/>
    </row>
    <row r="124" spans="3:21" x14ac:dyDescent="0.25">
      <c r="C124" s="35" t="s">
        <v>409</v>
      </c>
      <c r="D124" s="39" t="s">
        <v>115</v>
      </c>
      <c r="E124">
        <v>294.07</v>
      </c>
      <c r="F124" s="38">
        <f t="shared" si="4"/>
        <v>152.68</v>
      </c>
      <c r="G124" s="38">
        <v>141.38999999999999</v>
      </c>
      <c r="I124" s="34">
        <v>56937.49</v>
      </c>
      <c r="J124" s="76">
        <v>42490</v>
      </c>
      <c r="K124" s="52">
        <f t="shared" si="5"/>
        <v>0.11299999999999999</v>
      </c>
      <c r="L124" s="52">
        <v>8.8499999999999995E-2</v>
      </c>
      <c r="M124" s="35" t="s">
        <v>115</v>
      </c>
      <c r="N124" s="51">
        <f t="shared" si="6"/>
        <v>1529.9902136817602</v>
      </c>
      <c r="O124" s="38">
        <v>152.84</v>
      </c>
      <c r="P124" s="38">
        <v>140.77000000000001</v>
      </c>
      <c r="R124" s="34">
        <v>56917.09</v>
      </c>
      <c r="S124" s="34"/>
      <c r="U124" s="47"/>
    </row>
    <row r="125" spans="3:21" x14ac:dyDescent="0.25">
      <c r="D125" s="39" t="s">
        <v>116</v>
      </c>
      <c r="E125">
        <v>294.07</v>
      </c>
      <c r="F125" s="38">
        <f t="shared" si="4"/>
        <v>153.04999999999998</v>
      </c>
      <c r="G125" s="38">
        <v>141.02000000000001</v>
      </c>
      <c r="I125" s="34">
        <v>56784.43</v>
      </c>
      <c r="J125" s="76">
        <v>42521</v>
      </c>
      <c r="K125" s="52">
        <f t="shared" si="5"/>
        <v>0.11399999999999999</v>
      </c>
      <c r="L125" s="52">
        <v>8.9499999999999996E-2</v>
      </c>
      <c r="M125" s="35" t="s">
        <v>116</v>
      </c>
      <c r="N125" s="51">
        <f t="shared" si="6"/>
        <v>1541.7899112994487</v>
      </c>
      <c r="O125" s="38">
        <v>153.22</v>
      </c>
      <c r="P125" s="38">
        <v>140.4</v>
      </c>
      <c r="R125" s="34">
        <v>56763.87</v>
      </c>
      <c r="S125" s="34"/>
      <c r="U125" s="47"/>
    </row>
    <row r="126" spans="3:21" x14ac:dyDescent="0.25">
      <c r="D126" s="39" t="s">
        <v>117</v>
      </c>
      <c r="E126">
        <v>294.07</v>
      </c>
      <c r="F126" s="38">
        <f t="shared" si="4"/>
        <v>153.43</v>
      </c>
      <c r="G126" s="38">
        <v>140.63999999999999</v>
      </c>
      <c r="I126" s="34">
        <v>56631</v>
      </c>
      <c r="J126" s="76">
        <v>42551</v>
      </c>
      <c r="K126" s="52">
        <f t="shared" si="5"/>
        <v>0.11499999999999999</v>
      </c>
      <c r="L126" s="52">
        <v>9.0499999999999997E-2</v>
      </c>
      <c r="M126" s="35" t="s">
        <v>117</v>
      </c>
      <c r="N126" s="51">
        <f t="shared" si="6"/>
        <v>1553.6127164692664</v>
      </c>
      <c r="O126" s="38">
        <v>153.6</v>
      </c>
      <c r="P126" s="38">
        <v>140.02000000000001</v>
      </c>
      <c r="R126" s="34">
        <v>56610.27</v>
      </c>
      <c r="S126" s="34"/>
      <c r="U126" s="47"/>
    </row>
    <row r="127" spans="3:21" x14ac:dyDescent="0.25">
      <c r="D127" s="39" t="s">
        <v>118</v>
      </c>
      <c r="E127">
        <v>294.07</v>
      </c>
      <c r="F127" s="38">
        <f t="shared" si="4"/>
        <v>153.81</v>
      </c>
      <c r="G127" s="38">
        <v>140.26</v>
      </c>
      <c r="I127" s="34">
        <v>56477.19</v>
      </c>
      <c r="J127" s="76">
        <v>42582</v>
      </c>
      <c r="K127" s="52">
        <f t="shared" si="5"/>
        <v>0.11599999999999999</v>
      </c>
      <c r="L127" s="52">
        <v>9.1499999999999998E-2</v>
      </c>
      <c r="M127" s="35" t="s">
        <v>118</v>
      </c>
      <c r="N127" s="51">
        <f t="shared" si="6"/>
        <v>1565.4582623366964</v>
      </c>
      <c r="O127" s="38">
        <v>153.97999999999999</v>
      </c>
      <c r="P127" s="38">
        <v>139.63999999999999</v>
      </c>
      <c r="R127" s="34">
        <v>56456.29</v>
      </c>
      <c r="S127" s="34"/>
      <c r="U127" s="47"/>
    </row>
    <row r="128" spans="3:21" x14ac:dyDescent="0.25">
      <c r="D128" s="39" t="s">
        <v>119</v>
      </c>
      <c r="E128">
        <v>294.07</v>
      </c>
      <c r="F128" s="38">
        <f t="shared" si="4"/>
        <v>154.19</v>
      </c>
      <c r="G128" s="38">
        <v>139.88</v>
      </c>
      <c r="I128" s="34">
        <v>56323</v>
      </c>
      <c r="J128" s="76">
        <v>42613</v>
      </c>
      <c r="K128" s="52">
        <f t="shared" si="5"/>
        <v>0.11699999999999999</v>
      </c>
      <c r="L128" s="52">
        <v>9.2499999999999999E-2</v>
      </c>
      <c r="M128" s="35" t="s">
        <v>119</v>
      </c>
      <c r="N128" s="51">
        <f t="shared" si="6"/>
        <v>1577.3261857732334</v>
      </c>
      <c r="O128" s="38">
        <v>154.36000000000001</v>
      </c>
      <c r="P128" s="38">
        <v>139.26</v>
      </c>
      <c r="R128" s="34">
        <v>56301.94</v>
      </c>
      <c r="S128" s="34"/>
      <c r="U128" s="47"/>
    </row>
    <row r="129" spans="3:21" x14ac:dyDescent="0.25">
      <c r="D129" s="39" t="s">
        <v>120</v>
      </c>
      <c r="E129">
        <v>294.07</v>
      </c>
      <c r="F129" s="38">
        <f t="shared" si="4"/>
        <v>154.57999999999998</v>
      </c>
      <c r="G129" s="38">
        <v>139.49</v>
      </c>
      <c r="I129" s="34">
        <v>56168.43</v>
      </c>
      <c r="J129" s="76">
        <v>42643</v>
      </c>
      <c r="K129" s="52">
        <f t="shared" si="5"/>
        <v>0.11799999999999999</v>
      </c>
      <c r="L129" s="52">
        <v>9.35E-2</v>
      </c>
      <c r="M129" s="35" t="s">
        <v>120</v>
      </c>
      <c r="N129" s="51">
        <f t="shared" si="6"/>
        <v>1589.216127402434</v>
      </c>
      <c r="O129" s="38">
        <v>154.74</v>
      </c>
      <c r="P129" s="38">
        <v>138.88</v>
      </c>
      <c r="R129" s="34">
        <v>56147.199999999997</v>
      </c>
      <c r="S129" s="34"/>
      <c r="U129" s="47"/>
    </row>
    <row r="130" spans="3:21" x14ac:dyDescent="0.25">
      <c r="C130" s="35" t="s">
        <v>410</v>
      </c>
      <c r="D130" s="39" t="s">
        <v>121</v>
      </c>
      <c r="E130">
        <v>294.07</v>
      </c>
      <c r="F130" s="38">
        <f t="shared" si="4"/>
        <v>154.95999999999998</v>
      </c>
      <c r="G130" s="38">
        <v>139.11000000000001</v>
      </c>
      <c r="I130" s="34">
        <v>56013.47</v>
      </c>
      <c r="J130" s="76">
        <v>42674</v>
      </c>
      <c r="K130" s="52">
        <f t="shared" si="5"/>
        <v>0.11899999999999999</v>
      </c>
      <c r="L130" s="52">
        <v>9.4500000000000001E-2</v>
      </c>
      <c r="M130" s="35" t="s">
        <v>121</v>
      </c>
      <c r="N130" s="51">
        <f t="shared" si="6"/>
        <v>1601.1277316235578</v>
      </c>
      <c r="O130" s="38">
        <v>155.12</v>
      </c>
      <c r="P130" s="38">
        <v>138.5</v>
      </c>
      <c r="R130" s="34">
        <v>55992.08</v>
      </c>
      <c r="S130" s="34"/>
      <c r="U130" s="47"/>
    </row>
    <row r="131" spans="3:21" x14ac:dyDescent="0.25">
      <c r="D131" s="39" t="s">
        <v>122</v>
      </c>
      <c r="E131">
        <v>294.07</v>
      </c>
      <c r="F131" s="38">
        <f t="shared" si="4"/>
        <v>155.34</v>
      </c>
      <c r="G131" s="38">
        <v>138.72999999999999</v>
      </c>
      <c r="I131" s="34">
        <v>55858.13</v>
      </c>
      <c r="J131" s="76">
        <v>42704</v>
      </c>
      <c r="K131" s="52">
        <f t="shared" si="5"/>
        <v>0.12</v>
      </c>
      <c r="L131" s="52">
        <v>9.5500000000000002E-2</v>
      </c>
      <c r="M131" s="35" t="s">
        <v>122</v>
      </c>
      <c r="N131" s="51">
        <f t="shared" si="6"/>
        <v>1613.0606466328495</v>
      </c>
      <c r="O131" s="38">
        <v>155.5</v>
      </c>
      <c r="P131" s="38">
        <v>138.11000000000001</v>
      </c>
      <c r="R131" s="34">
        <v>55836.58</v>
      </c>
      <c r="S131" s="34"/>
      <c r="U131" s="47"/>
    </row>
    <row r="132" spans="3:21" x14ac:dyDescent="0.25">
      <c r="D132" s="39" t="s">
        <v>123</v>
      </c>
      <c r="E132">
        <v>294.07</v>
      </c>
      <c r="F132" s="38">
        <f t="shared" si="4"/>
        <v>155.72999999999999</v>
      </c>
      <c r="G132" s="38">
        <v>138.34</v>
      </c>
      <c r="I132" s="34">
        <v>55702.41</v>
      </c>
      <c r="J132" s="76">
        <v>42735</v>
      </c>
      <c r="K132" s="52">
        <f t="shared" si="5"/>
        <v>0.121</v>
      </c>
      <c r="L132" s="52">
        <v>9.6500000000000002E-2</v>
      </c>
      <c r="M132" s="35" t="s">
        <v>123</v>
      </c>
      <c r="N132" s="51">
        <f t="shared" si="6"/>
        <v>1625.0145244425071</v>
      </c>
      <c r="O132" s="38">
        <v>155.88</v>
      </c>
      <c r="P132" s="38">
        <v>137.72999999999999</v>
      </c>
      <c r="R132" s="34">
        <v>55680.7</v>
      </c>
      <c r="S132" s="34"/>
      <c r="U132" s="47"/>
    </row>
    <row r="133" spans="3:21" x14ac:dyDescent="0.25">
      <c r="D133" s="39" t="s">
        <v>124</v>
      </c>
      <c r="E133">
        <v>294.07</v>
      </c>
      <c r="F133" s="38">
        <f t="shared" si="4"/>
        <v>156.10999999999999</v>
      </c>
      <c r="G133" s="38">
        <v>137.96</v>
      </c>
      <c r="I133" s="34">
        <v>55546.3</v>
      </c>
      <c r="J133" s="76">
        <v>42766</v>
      </c>
      <c r="K133" s="52">
        <f t="shared" si="5"/>
        <v>0.122</v>
      </c>
      <c r="L133" s="52">
        <v>9.7500000000000003E-2</v>
      </c>
      <c r="M133" s="35" t="s">
        <v>124</v>
      </c>
      <c r="N133" s="51">
        <f t="shared" si="6"/>
        <v>1636.9890208974011</v>
      </c>
      <c r="O133" s="38">
        <v>156.27000000000001</v>
      </c>
      <c r="P133" s="38">
        <v>137.35</v>
      </c>
      <c r="R133" s="34">
        <v>55524.43</v>
      </c>
      <c r="S133" s="34"/>
      <c r="U133" s="47"/>
    </row>
    <row r="134" spans="3:21" x14ac:dyDescent="0.25">
      <c r="D134" s="39" t="s">
        <v>125</v>
      </c>
      <c r="E134">
        <v>294.07</v>
      </c>
      <c r="F134" s="38">
        <f t="shared" si="4"/>
        <v>156.5</v>
      </c>
      <c r="G134" s="38">
        <v>137.57</v>
      </c>
      <c r="I134" s="34">
        <v>55389.8</v>
      </c>
      <c r="J134" s="76">
        <v>42794</v>
      </c>
      <c r="K134" s="52">
        <f t="shared" si="5"/>
        <v>0.123</v>
      </c>
      <c r="L134" s="52">
        <v>9.8500000000000004E-2</v>
      </c>
      <c r="M134" s="35" t="s">
        <v>125</v>
      </c>
      <c r="N134" s="51">
        <f t="shared" si="6"/>
        <v>1648.9837956895853</v>
      </c>
      <c r="O134" s="38">
        <v>156.65</v>
      </c>
      <c r="P134" s="38">
        <v>136.96</v>
      </c>
      <c r="R134" s="34">
        <v>55367.77</v>
      </c>
      <c r="S134" s="34"/>
      <c r="U134" s="47"/>
    </row>
    <row r="135" spans="3:21" x14ac:dyDescent="0.25">
      <c r="D135" s="39" t="s">
        <v>126</v>
      </c>
      <c r="E135">
        <v>294.07</v>
      </c>
      <c r="F135" s="38">
        <f t="shared" si="4"/>
        <v>156.88999999999999</v>
      </c>
      <c r="G135" s="38">
        <v>137.18</v>
      </c>
      <c r="I135" s="34">
        <v>55232.91</v>
      </c>
      <c r="J135" s="76">
        <v>42825</v>
      </c>
      <c r="K135" s="52">
        <f t="shared" si="5"/>
        <v>0.124</v>
      </c>
      <c r="L135" s="52">
        <v>9.9500000000000005E-2</v>
      </c>
      <c r="M135" s="35" t="s">
        <v>126</v>
      </c>
      <c r="N135" s="51">
        <f t="shared" si="6"/>
        <v>1660.9985123706595</v>
      </c>
      <c r="O135" s="38">
        <v>157.04</v>
      </c>
      <c r="P135" s="38">
        <v>136.57</v>
      </c>
      <c r="R135" s="34">
        <v>55210.73</v>
      </c>
      <c r="S135" s="34"/>
      <c r="U135" s="47"/>
    </row>
    <row r="136" spans="3:21" x14ac:dyDescent="0.25">
      <c r="C136" s="35" t="s">
        <v>411</v>
      </c>
      <c r="D136" s="39" t="s">
        <v>127</v>
      </c>
      <c r="E136">
        <v>294.07</v>
      </c>
      <c r="F136" s="38">
        <f t="shared" si="4"/>
        <v>157.28</v>
      </c>
      <c r="G136" s="38">
        <v>136.79</v>
      </c>
      <c r="I136" s="34">
        <v>55075.64</v>
      </c>
      <c r="J136" s="76">
        <v>42855</v>
      </c>
      <c r="K136" s="52">
        <f t="shared" si="5"/>
        <v>0.125</v>
      </c>
      <c r="L136" s="52">
        <v>0.10050000000000001</v>
      </c>
      <c r="M136" s="35" t="s">
        <v>127</v>
      </c>
      <c r="N136" s="51">
        <f t="shared" si="6"/>
        <v>1673.0328383620345</v>
      </c>
      <c r="O136" s="38">
        <v>157.43</v>
      </c>
      <c r="P136" s="38">
        <v>136.19</v>
      </c>
      <c r="R136" s="34">
        <v>55053.3</v>
      </c>
      <c r="S136" s="34"/>
      <c r="U136" s="47"/>
    </row>
    <row r="137" spans="3:21" x14ac:dyDescent="0.25">
      <c r="D137" s="39" t="s">
        <v>128</v>
      </c>
      <c r="E137">
        <v>294.07</v>
      </c>
      <c r="F137" s="38">
        <f t="shared" si="4"/>
        <v>157.66999999999999</v>
      </c>
      <c r="G137" s="38">
        <v>136.4</v>
      </c>
      <c r="I137" s="34">
        <v>54917.98</v>
      </c>
      <c r="J137" s="76">
        <v>42886</v>
      </c>
      <c r="K137" s="52">
        <f t="shared" si="5"/>
        <v>0.126</v>
      </c>
      <c r="L137" s="52">
        <v>0.10150000000000001</v>
      </c>
      <c r="M137" s="35" t="s">
        <v>128</v>
      </c>
      <c r="N137" s="51">
        <f t="shared" si="6"/>
        <v>1685.0864449631561</v>
      </c>
      <c r="O137" s="38">
        <v>157.82</v>
      </c>
      <c r="P137" s="38">
        <v>135.80000000000001</v>
      </c>
      <c r="R137" s="34">
        <v>54895.49</v>
      </c>
      <c r="S137" s="34"/>
      <c r="U137" s="47"/>
    </row>
    <row r="138" spans="3:21" x14ac:dyDescent="0.25">
      <c r="D138" s="39" t="s">
        <v>129</v>
      </c>
      <c r="E138">
        <v>294.07</v>
      </c>
      <c r="F138" s="38">
        <f t="shared" si="4"/>
        <v>158.06</v>
      </c>
      <c r="G138" s="38">
        <v>136.01</v>
      </c>
      <c r="I138" s="34">
        <v>54759.92</v>
      </c>
      <c r="J138" s="76">
        <v>42916</v>
      </c>
      <c r="K138" s="52">
        <f t="shared" si="5"/>
        <v>0.127</v>
      </c>
      <c r="L138" s="52">
        <v>0.10249999999999999</v>
      </c>
      <c r="M138" s="35" t="s">
        <v>129</v>
      </c>
      <c r="N138" s="51">
        <f t="shared" si="6"/>
        <v>1697.1590073577356</v>
      </c>
      <c r="O138" s="38">
        <v>158.21</v>
      </c>
      <c r="P138" s="38">
        <v>135.41</v>
      </c>
      <c r="R138" s="34">
        <v>54737.279999999999</v>
      </c>
      <c r="S138" s="34"/>
      <c r="U138" s="47"/>
    </row>
    <row r="139" spans="3:21" x14ac:dyDescent="0.25">
      <c r="D139" s="39" t="s">
        <v>130</v>
      </c>
      <c r="E139">
        <v>294.07</v>
      </c>
      <c r="F139" s="38">
        <f t="shared" si="4"/>
        <v>158.44999999999999</v>
      </c>
      <c r="G139" s="38">
        <v>135.62</v>
      </c>
      <c r="I139" s="34">
        <v>54601.48</v>
      </c>
      <c r="J139" s="76">
        <v>42947</v>
      </c>
      <c r="K139" s="52">
        <f t="shared" si="5"/>
        <v>0.128</v>
      </c>
      <c r="L139" s="52">
        <v>0.10349999999999999</v>
      </c>
      <c r="M139" s="35" t="s">
        <v>130</v>
      </c>
      <c r="N139" s="51">
        <f t="shared" si="6"/>
        <v>1709.2502046180484</v>
      </c>
      <c r="O139" s="38">
        <v>158.6</v>
      </c>
      <c r="P139" s="38">
        <v>135.02000000000001</v>
      </c>
      <c r="R139" s="34">
        <v>54578.69</v>
      </c>
      <c r="S139" s="34"/>
      <c r="U139" s="47"/>
    </row>
    <row r="140" spans="3:21" x14ac:dyDescent="0.25">
      <c r="D140" s="39" t="s">
        <v>131</v>
      </c>
      <c r="E140">
        <v>294.07</v>
      </c>
      <c r="F140" s="38">
        <f t="shared" si="4"/>
        <v>158.84</v>
      </c>
      <c r="G140" s="38">
        <v>135.22999999999999</v>
      </c>
      <c r="I140" s="34">
        <v>54442.64</v>
      </c>
      <c r="J140" s="76">
        <v>42978</v>
      </c>
      <c r="K140" s="52">
        <f t="shared" si="5"/>
        <v>0.129</v>
      </c>
      <c r="L140" s="52">
        <v>0.1045</v>
      </c>
      <c r="M140" s="35" t="s">
        <v>131</v>
      </c>
      <c r="N140" s="51">
        <f t="shared" si="6"/>
        <v>1721.3597197073466</v>
      </c>
      <c r="O140" s="38">
        <v>158.99</v>
      </c>
      <c r="P140" s="38">
        <v>134.63</v>
      </c>
      <c r="R140" s="34">
        <v>54419.7</v>
      </c>
      <c r="S140" s="34"/>
      <c r="U140" s="47"/>
    </row>
    <row r="141" spans="3:21" x14ac:dyDescent="0.25">
      <c r="D141" s="39" t="s">
        <v>132</v>
      </c>
      <c r="E141">
        <v>294.07</v>
      </c>
      <c r="F141" s="38">
        <f t="shared" si="4"/>
        <v>159.22999999999999</v>
      </c>
      <c r="G141" s="38">
        <v>134.84</v>
      </c>
      <c r="I141" s="34">
        <v>54283.41</v>
      </c>
      <c r="J141" s="76">
        <v>43008</v>
      </c>
      <c r="K141" s="52">
        <f t="shared" si="5"/>
        <v>0.13</v>
      </c>
      <c r="L141" s="52">
        <v>0.1055</v>
      </c>
      <c r="M141" s="35" t="s">
        <v>132</v>
      </c>
      <c r="N141" s="51">
        <f t="shared" si="6"/>
        <v>1733.4872394804429</v>
      </c>
      <c r="O141" s="38">
        <v>159.38</v>
      </c>
      <c r="P141" s="38">
        <v>134.24</v>
      </c>
      <c r="R141" s="34">
        <v>54260.32</v>
      </c>
      <c r="S141" s="34"/>
      <c r="U141" s="47"/>
    </row>
    <row r="142" spans="3:21" x14ac:dyDescent="0.25">
      <c r="C142" s="35" t="s">
        <v>412</v>
      </c>
      <c r="D142" s="39" t="s">
        <v>133</v>
      </c>
      <c r="E142">
        <v>294.07</v>
      </c>
      <c r="F142" s="38">
        <f t="shared" si="4"/>
        <v>159.63</v>
      </c>
      <c r="G142" s="38">
        <v>134.44</v>
      </c>
      <c r="I142" s="34">
        <v>54123.79</v>
      </c>
      <c r="J142" s="76">
        <v>43039</v>
      </c>
      <c r="K142" s="52">
        <f t="shared" si="5"/>
        <v>0.13100000000000001</v>
      </c>
      <c r="L142" s="52">
        <v>0.1065</v>
      </c>
      <c r="M142" s="35" t="s">
        <v>133</v>
      </c>
      <c r="N142" s="51">
        <f t="shared" si="6"/>
        <v>1745.6324546825217</v>
      </c>
      <c r="O142" s="38">
        <v>159.77000000000001</v>
      </c>
      <c r="P142" s="38">
        <v>133.84</v>
      </c>
      <c r="R142" s="34">
        <v>54100.55</v>
      </c>
      <c r="S142" s="34"/>
      <c r="U142" s="47"/>
    </row>
    <row r="143" spans="3:21" x14ac:dyDescent="0.25">
      <c r="D143" s="39" t="s">
        <v>134</v>
      </c>
      <c r="E143">
        <v>294.07</v>
      </c>
      <c r="F143" s="38">
        <f t="shared" si="4"/>
        <v>160.01999999999998</v>
      </c>
      <c r="G143" s="38">
        <v>134.05000000000001</v>
      </c>
      <c r="I143" s="34">
        <v>53963.77</v>
      </c>
      <c r="J143" s="76">
        <v>43069</v>
      </c>
      <c r="K143" s="52">
        <f t="shared" si="5"/>
        <v>0.13200000000000001</v>
      </c>
      <c r="L143" s="52">
        <v>0.1075</v>
      </c>
      <c r="M143" s="35" t="s">
        <v>134</v>
      </c>
      <c r="N143" s="51">
        <f t="shared" si="6"/>
        <v>1757.7950599462217</v>
      </c>
      <c r="O143" s="38">
        <v>160.16999999999999</v>
      </c>
      <c r="P143" s="38">
        <v>133.44999999999999</v>
      </c>
      <c r="R143" s="34">
        <v>53940.38</v>
      </c>
      <c r="S143" s="34"/>
      <c r="U143" s="47"/>
    </row>
    <row r="144" spans="3:21" x14ac:dyDescent="0.25">
      <c r="D144" s="39" t="s">
        <v>135</v>
      </c>
      <c r="E144">
        <v>294.07</v>
      </c>
      <c r="F144" s="38">
        <f t="shared" si="4"/>
        <v>160.41999999999999</v>
      </c>
      <c r="G144" s="38">
        <v>133.65</v>
      </c>
      <c r="I144" s="34">
        <v>53803.35</v>
      </c>
      <c r="J144" s="76">
        <v>43100</v>
      </c>
      <c r="K144" s="52">
        <f t="shared" si="5"/>
        <v>0.13300000000000001</v>
      </c>
      <c r="L144" s="52">
        <v>0.1085</v>
      </c>
      <c r="M144" s="35" t="s">
        <v>135</v>
      </c>
      <c r="N144" s="51">
        <f t="shared" si="6"/>
        <v>1769.9747537870537</v>
      </c>
      <c r="O144" s="38">
        <v>160.56</v>
      </c>
      <c r="P144" s="38">
        <v>133.05000000000001</v>
      </c>
      <c r="R144" s="34">
        <v>53779.82</v>
      </c>
      <c r="S144" s="34"/>
      <c r="U144" s="47"/>
    </row>
    <row r="145" spans="3:21" x14ac:dyDescent="0.25">
      <c r="D145" s="39" t="s">
        <v>136</v>
      </c>
      <c r="E145">
        <v>294.07</v>
      </c>
      <c r="F145" s="38">
        <f t="shared" si="4"/>
        <v>160.82</v>
      </c>
      <c r="G145" s="38">
        <v>133.25</v>
      </c>
      <c r="I145" s="34">
        <v>53642.54</v>
      </c>
      <c r="J145" s="76">
        <v>43131</v>
      </c>
      <c r="K145" s="52">
        <f t="shared" si="5"/>
        <v>0.13400000000000001</v>
      </c>
      <c r="L145" s="52">
        <v>0.1095</v>
      </c>
      <c r="M145" s="35" t="s">
        <v>136</v>
      </c>
      <c r="N145" s="51">
        <f t="shared" si="6"/>
        <v>1782.1712385971978</v>
      </c>
      <c r="O145" s="38">
        <v>160.96</v>
      </c>
      <c r="P145" s="38">
        <v>132.66</v>
      </c>
      <c r="R145" s="34">
        <v>53618.86</v>
      </c>
      <c r="S145" s="34"/>
      <c r="U145" s="47"/>
    </row>
    <row r="146" spans="3:21" x14ac:dyDescent="0.25">
      <c r="D146" s="39" t="s">
        <v>137</v>
      </c>
      <c r="E146">
        <v>294.07</v>
      </c>
      <c r="F146" s="38">
        <f t="shared" si="4"/>
        <v>161.22</v>
      </c>
      <c r="G146" s="38">
        <v>132.85</v>
      </c>
      <c r="I146" s="34">
        <v>53481.32</v>
      </c>
      <c r="J146" s="76">
        <v>43159</v>
      </c>
      <c r="K146" s="52">
        <f t="shared" si="5"/>
        <v>0.13500000000000001</v>
      </c>
      <c r="L146" s="52">
        <v>0.1105</v>
      </c>
      <c r="M146" s="35" t="s">
        <v>137</v>
      </c>
      <c r="N146" s="51">
        <f t="shared" si="6"/>
        <v>1794.3842206377367</v>
      </c>
      <c r="O146" s="38">
        <v>161.36000000000001</v>
      </c>
      <c r="P146" s="38">
        <v>132.26</v>
      </c>
      <c r="R146" s="34">
        <v>53457.5</v>
      </c>
      <c r="S146" s="34"/>
      <c r="U146" s="47"/>
    </row>
    <row r="147" spans="3:21" x14ac:dyDescent="0.25">
      <c r="D147" s="39" t="s">
        <v>138</v>
      </c>
      <c r="E147">
        <v>294.07</v>
      </c>
      <c r="F147" s="38">
        <f t="shared" si="4"/>
        <v>161.60999999999999</v>
      </c>
      <c r="G147" s="38">
        <v>132.46</v>
      </c>
      <c r="I147" s="34">
        <v>53319.71</v>
      </c>
      <c r="J147" s="76">
        <v>43190</v>
      </c>
      <c r="K147" s="52">
        <f t="shared" si="5"/>
        <v>0.13600000000000001</v>
      </c>
      <c r="L147" s="52">
        <v>0.1115</v>
      </c>
      <c r="M147" s="35" t="s">
        <v>138</v>
      </c>
      <c r="N147" s="51">
        <f t="shared" si="6"/>
        <v>1806.6134100293727</v>
      </c>
      <c r="O147" s="38">
        <v>161.75</v>
      </c>
      <c r="P147" s="38">
        <v>131.86000000000001</v>
      </c>
      <c r="R147" s="34">
        <v>53295.75</v>
      </c>
      <c r="S147" s="34"/>
      <c r="U147" s="47"/>
    </row>
    <row r="148" spans="3:21" x14ac:dyDescent="0.25">
      <c r="C148" s="35" t="s">
        <v>413</v>
      </c>
      <c r="D148" s="39" t="s">
        <v>139</v>
      </c>
      <c r="E148">
        <v>294.07</v>
      </c>
      <c r="F148" s="38">
        <f t="shared" si="4"/>
        <v>162.01</v>
      </c>
      <c r="G148" s="38">
        <v>132.06</v>
      </c>
      <c r="I148" s="34">
        <v>53157.7</v>
      </c>
      <c r="J148" s="76">
        <v>43220</v>
      </c>
      <c r="K148" s="52">
        <f t="shared" si="5"/>
        <v>0.13700000000000001</v>
      </c>
      <c r="L148" s="52">
        <v>0.1125</v>
      </c>
      <c r="M148" s="35" t="s">
        <v>139</v>
      </c>
      <c r="N148" s="51">
        <f t="shared" si="6"/>
        <v>1818.8585207416859</v>
      </c>
      <c r="O148" s="38">
        <v>162.15</v>
      </c>
      <c r="P148" s="38">
        <v>131.46</v>
      </c>
      <c r="R148" s="34">
        <v>53133.599999999999</v>
      </c>
      <c r="S148" s="34"/>
      <c r="U148" s="47"/>
    </row>
    <row r="149" spans="3:21" x14ac:dyDescent="0.25">
      <c r="D149" s="39" t="s">
        <v>140</v>
      </c>
      <c r="E149">
        <v>294.07</v>
      </c>
      <c r="F149" s="38">
        <f t="shared" si="4"/>
        <v>162.41999999999999</v>
      </c>
      <c r="G149" s="38">
        <v>131.65</v>
      </c>
      <c r="I149" s="34">
        <v>52995.29</v>
      </c>
      <c r="J149" s="76">
        <v>43251</v>
      </c>
      <c r="K149" s="52">
        <f t="shared" si="5"/>
        <v>0.13800000000000001</v>
      </c>
      <c r="L149" s="52">
        <v>0.1135</v>
      </c>
      <c r="M149" s="35" t="s">
        <v>140</v>
      </c>
      <c r="N149" s="51">
        <f t="shared" si="6"/>
        <v>1831.1192705809763</v>
      </c>
      <c r="O149" s="38">
        <v>162.55000000000001</v>
      </c>
      <c r="P149" s="38">
        <v>131.06</v>
      </c>
      <c r="R149" s="34">
        <v>52971.05</v>
      </c>
      <c r="S149" s="34"/>
      <c r="U149" s="47"/>
    </row>
    <row r="150" spans="3:21" x14ac:dyDescent="0.25">
      <c r="D150" s="39" t="s">
        <v>141</v>
      </c>
      <c r="E150">
        <v>294.07</v>
      </c>
      <c r="F150" s="38">
        <f t="shared" si="4"/>
        <v>162.82</v>
      </c>
      <c r="G150" s="38">
        <v>131.25</v>
      </c>
      <c r="I150" s="34">
        <v>52832.47</v>
      </c>
      <c r="J150" s="76">
        <v>43281</v>
      </c>
      <c r="K150" s="52">
        <f t="shared" si="5"/>
        <v>0.13900000000000001</v>
      </c>
      <c r="L150" s="52">
        <v>0.1145</v>
      </c>
      <c r="M150" s="35" t="s">
        <v>141</v>
      </c>
      <c r="N150" s="51">
        <f t="shared" si="6"/>
        <v>1843.3953811767487</v>
      </c>
      <c r="O150" s="38">
        <v>162.94999999999999</v>
      </c>
      <c r="P150" s="38">
        <v>130.66</v>
      </c>
      <c r="R150" s="34">
        <v>52808.09</v>
      </c>
      <c r="S150" s="34"/>
      <c r="U150" s="47"/>
    </row>
    <row r="151" spans="3:21" x14ac:dyDescent="0.25">
      <c r="D151" s="39" t="s">
        <v>142</v>
      </c>
      <c r="E151">
        <v>294.07</v>
      </c>
      <c r="F151" s="38">
        <f t="shared" si="4"/>
        <v>163.22</v>
      </c>
      <c r="G151" s="38">
        <v>130.85</v>
      </c>
      <c r="I151" s="34">
        <v>52669.26</v>
      </c>
      <c r="J151" s="76">
        <v>43312</v>
      </c>
      <c r="K151" s="52">
        <f t="shared" si="5"/>
        <v>0.14000000000000001</v>
      </c>
      <c r="L151" s="52">
        <v>0.11550000000000001</v>
      </c>
      <c r="M151" s="35" t="s">
        <v>142</v>
      </c>
      <c r="N151" s="51">
        <f t="shared" si="6"/>
        <v>1855.6865779668833</v>
      </c>
      <c r="O151" s="38">
        <v>163.35</v>
      </c>
      <c r="P151" s="38">
        <v>130.26</v>
      </c>
      <c r="R151" s="34">
        <v>52644.74</v>
      </c>
      <c r="S151" s="34"/>
      <c r="U151" s="47"/>
    </row>
    <row r="152" spans="3:21" x14ac:dyDescent="0.25">
      <c r="D152" s="39" t="s">
        <v>143</v>
      </c>
      <c r="E152">
        <v>294.07</v>
      </c>
      <c r="F152" s="38">
        <f t="shared" si="4"/>
        <v>163.63</v>
      </c>
      <c r="G152" s="38">
        <v>130.44</v>
      </c>
      <c r="I152" s="34">
        <v>52505.63</v>
      </c>
      <c r="J152" s="76">
        <v>43343</v>
      </c>
      <c r="K152" s="52">
        <f t="shared" si="5"/>
        <v>0.14100000000000001</v>
      </c>
      <c r="L152" s="52">
        <v>0.11650000000000001</v>
      </c>
      <c r="M152" s="35" t="s">
        <v>143</v>
      </c>
      <c r="N152" s="51">
        <f t="shared" si="6"/>
        <v>1867.9925901815445</v>
      </c>
      <c r="O152" s="38">
        <v>163.76</v>
      </c>
      <c r="P152" s="38">
        <v>129.86000000000001</v>
      </c>
      <c r="R152" s="34">
        <v>52480.98</v>
      </c>
      <c r="S152" s="34"/>
      <c r="U152" s="47"/>
    </row>
    <row r="153" spans="3:21" x14ac:dyDescent="0.25">
      <c r="D153" s="39" t="s">
        <v>144</v>
      </c>
      <c r="E153">
        <v>294.07</v>
      </c>
      <c r="F153" s="38">
        <f t="shared" si="4"/>
        <v>164.03</v>
      </c>
      <c r="G153" s="38">
        <v>130.04</v>
      </c>
      <c r="I153" s="34">
        <v>52341.61</v>
      </c>
      <c r="J153" s="76">
        <v>43373</v>
      </c>
      <c r="K153" s="52">
        <f t="shared" si="5"/>
        <v>0.14199999999999999</v>
      </c>
      <c r="L153" s="52">
        <v>0.11749999999999999</v>
      </c>
      <c r="M153" s="35" t="s">
        <v>144</v>
      </c>
      <c r="N153" s="51">
        <f t="shared" si="6"/>
        <v>1880.3131508258741</v>
      </c>
      <c r="O153" s="38">
        <v>164.16</v>
      </c>
      <c r="P153" s="38">
        <v>129.44999999999999</v>
      </c>
      <c r="R153" s="34">
        <v>52316.82</v>
      </c>
      <c r="S153" s="34"/>
      <c r="U153" s="47"/>
    </row>
    <row r="154" spans="3:21" x14ac:dyDescent="0.25">
      <c r="C154" s="35" t="s">
        <v>414</v>
      </c>
      <c r="D154" s="39" t="s">
        <v>145</v>
      </c>
      <c r="E154">
        <v>294.07</v>
      </c>
      <c r="F154" s="38">
        <f t="shared" si="4"/>
        <v>164.44</v>
      </c>
      <c r="G154" s="38">
        <v>129.63</v>
      </c>
      <c r="I154" s="34">
        <v>52177.17</v>
      </c>
      <c r="J154" s="76">
        <v>43404</v>
      </c>
      <c r="K154" s="52">
        <f t="shared" si="5"/>
        <v>0.14299999999999999</v>
      </c>
      <c r="L154" s="52">
        <v>0.11849999999999999</v>
      </c>
      <c r="M154" s="35" t="s">
        <v>145</v>
      </c>
      <c r="N154" s="51">
        <f t="shared" si="6"/>
        <v>1892.647996661522</v>
      </c>
      <c r="O154" s="38">
        <v>164.57</v>
      </c>
      <c r="P154" s="38">
        <v>129.05000000000001</v>
      </c>
      <c r="R154" s="34">
        <v>52152.25</v>
      </c>
      <c r="S154" s="34"/>
      <c r="U154" s="47"/>
    </row>
    <row r="155" spans="3:21" x14ac:dyDescent="0.25">
      <c r="D155" s="39" t="s">
        <v>146</v>
      </c>
      <c r="E155">
        <v>294.07</v>
      </c>
      <c r="F155" s="38">
        <f t="shared" si="4"/>
        <v>164.84</v>
      </c>
      <c r="G155" s="38">
        <v>129.22999999999999</v>
      </c>
      <c r="I155" s="34">
        <v>52012.33</v>
      </c>
      <c r="J155" s="76">
        <v>43434</v>
      </c>
      <c r="K155" s="52">
        <f t="shared" si="5"/>
        <v>2.2499999999999999E-2</v>
      </c>
      <c r="L155" s="52">
        <v>-2E-3</v>
      </c>
      <c r="M155" s="35" t="s">
        <v>146</v>
      </c>
      <c r="N155" s="51">
        <f t="shared" si="6"/>
        <v>611.7030946936726</v>
      </c>
      <c r="O155" s="38">
        <v>164.97</v>
      </c>
      <c r="P155" s="38">
        <v>128.63999999999999</v>
      </c>
      <c r="R155" s="34">
        <v>51987.28</v>
      </c>
      <c r="S155" s="34"/>
      <c r="U155" s="47"/>
    </row>
    <row r="156" spans="3:21" x14ac:dyDescent="0.25">
      <c r="D156" s="39" t="s">
        <v>147</v>
      </c>
      <c r="E156">
        <v>294.07</v>
      </c>
      <c r="F156" s="38">
        <f t="shared" si="4"/>
        <v>165.25</v>
      </c>
      <c r="G156" s="38">
        <v>128.82</v>
      </c>
      <c r="I156" s="34">
        <v>51847.08</v>
      </c>
      <c r="J156" s="76">
        <v>43465</v>
      </c>
      <c r="K156" s="52">
        <f t="shared" si="5"/>
        <v>2.2000000000000002E-2</v>
      </c>
      <c r="L156" s="52">
        <v>-2.5000000000000001E-3</v>
      </c>
      <c r="M156" s="35" t="s">
        <v>147</v>
      </c>
      <c r="N156" s="51">
        <f t="shared" si="6"/>
        <v>607.74891156048409</v>
      </c>
      <c r="O156" s="38">
        <v>165.38</v>
      </c>
      <c r="P156" s="38">
        <v>128.24</v>
      </c>
      <c r="R156" s="34">
        <v>51821.9</v>
      </c>
      <c r="S156" s="34"/>
      <c r="U156" s="47"/>
    </row>
    <row r="157" spans="3:21" x14ac:dyDescent="0.25">
      <c r="D157" s="39" t="s">
        <v>148</v>
      </c>
      <c r="E157">
        <v>294.07</v>
      </c>
      <c r="F157" s="38">
        <f t="shared" si="4"/>
        <v>165.66</v>
      </c>
      <c r="G157" s="38">
        <v>128.41</v>
      </c>
      <c r="I157" s="34">
        <v>51681.42</v>
      </c>
      <c r="J157" s="76">
        <v>43496</v>
      </c>
      <c r="K157" s="52">
        <f t="shared" si="5"/>
        <v>2.1500000000000002E-2</v>
      </c>
      <c r="L157" s="52">
        <v>-3.0000000000000001E-3</v>
      </c>
      <c r="M157" s="35" t="s">
        <v>148</v>
      </c>
      <c r="N157" s="51">
        <f t="shared" si="6"/>
        <v>603.80979622911946</v>
      </c>
      <c r="O157" s="38">
        <v>165.79</v>
      </c>
      <c r="P157" s="38">
        <v>127.83</v>
      </c>
      <c r="R157" s="34">
        <v>51656.11</v>
      </c>
      <c r="S157" s="34"/>
      <c r="U157" s="47"/>
    </row>
    <row r="158" spans="3:21" x14ac:dyDescent="0.25">
      <c r="D158" s="39" t="s">
        <v>149</v>
      </c>
      <c r="E158">
        <v>294.07</v>
      </c>
      <c r="F158" s="38">
        <f t="shared" si="4"/>
        <v>166.07</v>
      </c>
      <c r="G158" s="38">
        <v>128</v>
      </c>
      <c r="I158" s="34">
        <v>51515.35</v>
      </c>
      <c r="J158" s="76">
        <v>43524</v>
      </c>
      <c r="K158" s="52">
        <f t="shared" si="5"/>
        <v>2.1000000000000001E-2</v>
      </c>
      <c r="L158" s="52">
        <v>-3.5000000000000001E-3</v>
      </c>
      <c r="M158" s="35" t="s">
        <v>149</v>
      </c>
      <c r="N158" s="51">
        <f t="shared" si="6"/>
        <v>599.88577694672165</v>
      </c>
      <c r="O158" s="38">
        <v>166.2</v>
      </c>
      <c r="P158" s="38">
        <v>127.42</v>
      </c>
      <c r="R158" s="34">
        <v>51489.919999999998</v>
      </c>
      <c r="S158" s="34"/>
      <c r="U158" s="47"/>
    </row>
    <row r="159" spans="3:21" x14ac:dyDescent="0.25">
      <c r="D159" s="39" t="s">
        <v>150</v>
      </c>
      <c r="E159">
        <v>294.07</v>
      </c>
      <c r="F159" s="38">
        <f t="shared" si="4"/>
        <v>166.48</v>
      </c>
      <c r="G159" s="38">
        <v>127.59</v>
      </c>
      <c r="I159" s="34">
        <v>51348.87</v>
      </c>
      <c r="J159" s="76">
        <v>43555</v>
      </c>
      <c r="K159" s="52">
        <f t="shared" si="5"/>
        <v>2.0500000000000001E-2</v>
      </c>
      <c r="L159" s="52">
        <v>-4.0000000000000001E-3</v>
      </c>
      <c r="M159" s="35" t="s">
        <v>150</v>
      </c>
      <c r="N159" s="51">
        <f t="shared" si="6"/>
        <v>595.97688139469483</v>
      </c>
      <c r="O159" s="38">
        <v>166.61</v>
      </c>
      <c r="P159" s="38">
        <v>127.01</v>
      </c>
      <c r="R159" s="34">
        <v>51323.31</v>
      </c>
      <c r="S159" s="34"/>
      <c r="U159" s="47"/>
    </row>
    <row r="160" spans="3:21" x14ac:dyDescent="0.25">
      <c r="C160" s="35" t="s">
        <v>415</v>
      </c>
      <c r="D160" s="39" t="s">
        <v>151</v>
      </c>
      <c r="E160">
        <v>294.07</v>
      </c>
      <c r="F160" s="38">
        <f t="shared" ref="F160:F223" si="7">E160-G160</f>
        <v>166.89999999999998</v>
      </c>
      <c r="G160" s="38">
        <v>127.17</v>
      </c>
      <c r="I160" s="34">
        <v>51181.98</v>
      </c>
      <c r="J160" s="76">
        <v>43585</v>
      </c>
      <c r="K160" s="52">
        <f t="shared" ref="K160:K223" si="8">$K$28+L160</f>
        <v>0.02</v>
      </c>
      <c r="L160" s="52">
        <v>-4.4999999999999997E-3</v>
      </c>
      <c r="M160" s="35" t="s">
        <v>151</v>
      </c>
      <c r="N160" s="51">
        <f t="shared" ref="N160:N223" si="9">PMT(K160/12,$E$8,-$E$3)</f>
        <v>592.08313668469737</v>
      </c>
      <c r="O160" s="38">
        <v>167.02</v>
      </c>
      <c r="P160" s="38">
        <v>126.6</v>
      </c>
      <c r="R160" s="34">
        <v>51156.29</v>
      </c>
      <c r="S160" s="34"/>
      <c r="U160" s="47"/>
    </row>
    <row r="161" spans="3:21" x14ac:dyDescent="0.25">
      <c r="D161" s="39" t="s">
        <v>152</v>
      </c>
      <c r="E161">
        <v>294.07</v>
      </c>
      <c r="F161" s="38">
        <f t="shared" si="7"/>
        <v>167.31</v>
      </c>
      <c r="G161" s="38">
        <v>126.76</v>
      </c>
      <c r="I161" s="34">
        <v>51014.67</v>
      </c>
      <c r="J161" s="76">
        <v>43616</v>
      </c>
      <c r="K161" s="52">
        <f t="shared" si="8"/>
        <v>1.95E-2</v>
      </c>
      <c r="L161" s="52">
        <v>-5.0000000000000001E-3</v>
      </c>
      <c r="M161" s="35" t="s">
        <v>152</v>
      </c>
      <c r="N161" s="51">
        <f t="shared" si="9"/>
        <v>588.2045693547044</v>
      </c>
      <c r="O161" s="38">
        <v>167.43</v>
      </c>
      <c r="P161" s="38">
        <v>126.19</v>
      </c>
      <c r="R161" s="34">
        <v>50988.86</v>
      </c>
      <c r="S161" s="34"/>
      <c r="U161" s="47"/>
    </row>
    <row r="162" spans="3:21" x14ac:dyDescent="0.25">
      <c r="D162" s="39" t="s">
        <v>153</v>
      </c>
      <c r="E162">
        <v>294.07</v>
      </c>
      <c r="F162" s="38">
        <f t="shared" si="7"/>
        <v>167.72</v>
      </c>
      <c r="G162" s="38">
        <v>126.35</v>
      </c>
      <c r="I162" s="34">
        <v>50846.95</v>
      </c>
      <c r="J162" s="76">
        <v>43646</v>
      </c>
      <c r="K162" s="52">
        <f t="shared" si="8"/>
        <v>1.9000000000000003E-2</v>
      </c>
      <c r="L162" s="52">
        <v>-5.4999999999999997E-3</v>
      </c>
      <c r="M162" s="35" t="s">
        <v>153</v>
      </c>
      <c r="N162" s="51">
        <f t="shared" si="9"/>
        <v>584.34120536514865</v>
      </c>
      <c r="O162" s="38">
        <v>167.84</v>
      </c>
      <c r="P162" s="38">
        <v>125.77</v>
      </c>
      <c r="R162" s="34">
        <v>50821.02</v>
      </c>
      <c r="S162" s="34"/>
      <c r="U162" s="47"/>
    </row>
    <row r="163" spans="3:21" x14ac:dyDescent="0.25">
      <c r="D163" s="39" t="s">
        <v>154</v>
      </c>
      <c r="E163">
        <v>294.07</v>
      </c>
      <c r="F163" s="38">
        <f t="shared" si="7"/>
        <v>168.14</v>
      </c>
      <c r="G163" s="38">
        <v>125.93</v>
      </c>
      <c r="I163" s="34">
        <v>50678.82</v>
      </c>
      <c r="J163" s="76">
        <v>43677</v>
      </c>
      <c r="K163" s="52">
        <f t="shared" si="8"/>
        <v>1.8500000000000003E-2</v>
      </c>
      <c r="L163" s="52">
        <v>-6.0000000000000001E-3</v>
      </c>
      <c r="M163" s="35" t="s">
        <v>154</v>
      </c>
      <c r="N163" s="51">
        <f t="shared" si="9"/>
        <v>580.49307009513166</v>
      </c>
      <c r="O163" s="38">
        <v>168.26</v>
      </c>
      <c r="P163" s="38">
        <v>125.36</v>
      </c>
      <c r="R163" s="34">
        <v>50652.77</v>
      </c>
      <c r="S163" s="34"/>
      <c r="U163" s="47"/>
    </row>
    <row r="164" spans="3:21" x14ac:dyDescent="0.25">
      <c r="D164" s="39" t="s">
        <v>155</v>
      </c>
      <c r="E164">
        <v>294.07</v>
      </c>
      <c r="F164" s="38">
        <f t="shared" si="7"/>
        <v>168.56</v>
      </c>
      <c r="G164" s="38">
        <v>125.51</v>
      </c>
      <c r="I164" s="34">
        <v>50510.26</v>
      </c>
      <c r="J164" s="76">
        <v>43708</v>
      </c>
      <c r="K164" s="52">
        <f t="shared" si="8"/>
        <v>1.8000000000000002E-2</v>
      </c>
      <c r="L164" s="52">
        <v>-6.4999999999999997E-3</v>
      </c>
      <c r="M164" s="35" t="s">
        <v>155</v>
      </c>
      <c r="N164" s="51">
        <f t="shared" si="9"/>
        <v>576.66018833871328</v>
      </c>
      <c r="O164" s="38">
        <v>168.67</v>
      </c>
      <c r="P164" s="38">
        <v>124.94</v>
      </c>
      <c r="R164" s="34">
        <v>50484.09</v>
      </c>
      <c r="S164" s="34"/>
      <c r="U164" s="47"/>
    </row>
    <row r="165" spans="3:21" x14ac:dyDescent="0.25">
      <c r="D165" s="39" t="s">
        <v>156</v>
      </c>
      <c r="E165">
        <v>294.07</v>
      </c>
      <c r="F165" s="38">
        <f t="shared" si="7"/>
        <v>168.97</v>
      </c>
      <c r="G165" s="38">
        <v>125.1</v>
      </c>
      <c r="I165" s="34">
        <v>50341.29</v>
      </c>
      <c r="J165" s="76">
        <v>43738</v>
      </c>
      <c r="K165" s="52">
        <f t="shared" si="8"/>
        <v>1.7500000000000002E-2</v>
      </c>
      <c r="L165" s="52">
        <v>-7.0000000000000001E-3</v>
      </c>
      <c r="M165" s="35" t="s">
        <v>156</v>
      </c>
      <c r="N165" s="51">
        <f t="shared" si="9"/>
        <v>572.84258430127829</v>
      </c>
      <c r="O165" s="38">
        <v>169.09</v>
      </c>
      <c r="P165" s="38">
        <v>124.53</v>
      </c>
      <c r="R165" s="34">
        <v>50315.01</v>
      </c>
      <c r="S165" s="34"/>
      <c r="U165" s="47"/>
    </row>
    <row r="166" spans="3:21" x14ac:dyDescent="0.25">
      <c r="C166" s="35" t="s">
        <v>416</v>
      </c>
      <c r="D166" s="39" t="s">
        <v>157</v>
      </c>
      <c r="E166">
        <v>294.07</v>
      </c>
      <c r="F166" s="38">
        <f t="shared" si="7"/>
        <v>169.39</v>
      </c>
      <c r="G166" s="38">
        <v>124.68</v>
      </c>
      <c r="I166" s="34">
        <v>50171.91</v>
      </c>
      <c r="J166" s="76">
        <v>43769</v>
      </c>
      <c r="K166" s="52">
        <f t="shared" si="8"/>
        <v>1.7000000000000001E-2</v>
      </c>
      <c r="L166" s="52">
        <v>-7.4999999999999997E-3</v>
      </c>
      <c r="M166" s="35" t="s">
        <v>157</v>
      </c>
      <c r="N166" s="51">
        <f t="shared" si="9"/>
        <v>569.0402815959792</v>
      </c>
      <c r="O166" s="38">
        <v>169.5</v>
      </c>
      <c r="P166" s="38">
        <v>124.11</v>
      </c>
      <c r="R166" s="34">
        <v>50145.5</v>
      </c>
      <c r="S166" s="34"/>
      <c r="U166" s="47"/>
    </row>
    <row r="167" spans="3:21" x14ac:dyDescent="0.25">
      <c r="D167" s="39" t="s">
        <v>158</v>
      </c>
      <c r="E167">
        <v>294.07</v>
      </c>
      <c r="F167" s="38">
        <f t="shared" si="7"/>
        <v>169.81</v>
      </c>
      <c r="G167" s="38">
        <v>124.26</v>
      </c>
      <c r="I167" s="34">
        <v>50002.1</v>
      </c>
      <c r="J167" s="76">
        <v>43799</v>
      </c>
      <c r="K167" s="52">
        <f t="shared" si="8"/>
        <v>1.6500000000000001E-2</v>
      </c>
      <c r="L167" s="52">
        <v>-8.0000000000000002E-3</v>
      </c>
      <c r="M167" s="35" t="s">
        <v>158</v>
      </c>
      <c r="N167" s="51">
        <f t="shared" si="9"/>
        <v>565.25330324026083</v>
      </c>
      <c r="O167" s="38">
        <v>169.92</v>
      </c>
      <c r="P167" s="38">
        <v>123.69</v>
      </c>
      <c r="R167" s="34">
        <v>49975.58</v>
      </c>
      <c r="S167" s="34"/>
      <c r="U167" s="47"/>
    </row>
    <row r="168" spans="3:21" x14ac:dyDescent="0.25">
      <c r="D168" s="39" t="s">
        <v>159</v>
      </c>
      <c r="E168">
        <v>294.07</v>
      </c>
      <c r="F168" s="38">
        <f t="shared" si="7"/>
        <v>170.23</v>
      </c>
      <c r="G168" s="38">
        <v>123.84</v>
      </c>
      <c r="I168" s="34">
        <v>49831.87</v>
      </c>
      <c r="J168" s="76">
        <v>43830</v>
      </c>
      <c r="K168" s="52">
        <f t="shared" si="8"/>
        <v>1.6E-2</v>
      </c>
      <c r="L168" s="52">
        <v>-8.5000000000000006E-3</v>
      </c>
      <c r="M168" s="35" t="s">
        <v>159</v>
      </c>
      <c r="N168" s="51">
        <f t="shared" si="9"/>
        <v>561.48167165246127</v>
      </c>
      <c r="O168" s="38">
        <v>170.34</v>
      </c>
      <c r="P168" s="38">
        <v>123.27</v>
      </c>
      <c r="R168" s="34">
        <v>49805.24</v>
      </c>
      <c r="S168" s="34"/>
      <c r="U168" s="47"/>
    </row>
    <row r="169" spans="3:21" x14ac:dyDescent="0.25">
      <c r="D169" s="39" t="s">
        <v>160</v>
      </c>
      <c r="E169">
        <v>294.07</v>
      </c>
      <c r="F169" s="38">
        <f t="shared" si="7"/>
        <v>170.64999999999998</v>
      </c>
      <c r="G169" s="38">
        <v>123.42</v>
      </c>
      <c r="I169" s="34">
        <v>49661.22</v>
      </c>
      <c r="J169" s="76">
        <v>43861</v>
      </c>
      <c r="K169" s="52">
        <f t="shared" si="8"/>
        <v>1.5500000000000002E-2</v>
      </c>
      <c r="L169" s="52">
        <v>-8.9999999999999993E-3</v>
      </c>
      <c r="M169" s="35" t="s">
        <v>160</v>
      </c>
      <c r="N169" s="51">
        <f t="shared" si="9"/>
        <v>557.72540864849793</v>
      </c>
      <c r="O169" s="38">
        <v>170.76</v>
      </c>
      <c r="P169" s="38">
        <v>122.85</v>
      </c>
      <c r="R169" s="34">
        <v>49634.48</v>
      </c>
      <c r="S169" s="34"/>
      <c r="U169" s="47"/>
    </row>
    <row r="170" spans="3:21" x14ac:dyDescent="0.25">
      <c r="D170" s="39" t="s">
        <v>161</v>
      </c>
      <c r="E170">
        <v>294.07</v>
      </c>
      <c r="F170" s="38">
        <f t="shared" si="7"/>
        <v>171.07999999999998</v>
      </c>
      <c r="G170" s="38">
        <v>122.99</v>
      </c>
      <c r="I170" s="34">
        <v>49490.15</v>
      </c>
      <c r="J170" s="76">
        <v>43890</v>
      </c>
      <c r="K170" s="52">
        <f t="shared" si="8"/>
        <v>1.5000000000000001E-2</v>
      </c>
      <c r="L170" s="52">
        <v>-9.4999999999999998E-3</v>
      </c>
      <c r="M170" s="35" t="s">
        <v>161</v>
      </c>
      <c r="N170" s="51">
        <f t="shared" si="9"/>
        <v>553.9845354386315</v>
      </c>
      <c r="O170" s="38">
        <v>171.18</v>
      </c>
      <c r="P170" s="38">
        <v>122.43</v>
      </c>
      <c r="R170" s="34">
        <v>49463.29</v>
      </c>
      <c r="S170" s="34"/>
      <c r="U170" s="47"/>
    </row>
    <row r="171" spans="3:21" x14ac:dyDescent="0.25">
      <c r="D171" s="39" t="s">
        <v>162</v>
      </c>
      <c r="E171">
        <v>294.07</v>
      </c>
      <c r="F171" s="38">
        <f t="shared" si="7"/>
        <v>171.5</v>
      </c>
      <c r="G171" s="38">
        <v>122.57</v>
      </c>
      <c r="I171" s="34">
        <v>49318.65</v>
      </c>
      <c r="J171" s="76">
        <v>43921</v>
      </c>
      <c r="K171" s="52">
        <f t="shared" si="8"/>
        <v>1.4500000000000001E-2</v>
      </c>
      <c r="L171" s="52">
        <v>-0.01</v>
      </c>
      <c r="M171" s="35" t="s">
        <v>162</v>
      </c>
      <c r="N171" s="51">
        <f t="shared" si="9"/>
        <v>550.25907262431519</v>
      </c>
      <c r="O171" s="38">
        <v>171.61</v>
      </c>
      <c r="P171" s="38">
        <v>122.01</v>
      </c>
      <c r="R171" s="34">
        <v>49291.69</v>
      </c>
      <c r="S171" s="34"/>
      <c r="U171" s="47"/>
    </row>
    <row r="172" spans="3:21" x14ac:dyDescent="0.25">
      <c r="C172" s="35" t="s">
        <v>417</v>
      </c>
      <c r="D172" s="39" t="s">
        <v>163</v>
      </c>
      <c r="E172">
        <v>294.07</v>
      </c>
      <c r="F172" s="38">
        <f t="shared" si="7"/>
        <v>171.92</v>
      </c>
      <c r="G172" s="38">
        <v>122.15</v>
      </c>
      <c r="I172" s="34">
        <v>49146.73</v>
      </c>
      <c r="J172" s="76">
        <v>43951</v>
      </c>
      <c r="K172" s="52">
        <f t="shared" si="8"/>
        <v>1.4E-2</v>
      </c>
      <c r="L172" s="52">
        <v>-1.0500000000000001E-2</v>
      </c>
      <c r="M172" s="35" t="s">
        <v>163</v>
      </c>
      <c r="N172" s="51">
        <f t="shared" si="9"/>
        <v>546.54904019512787</v>
      </c>
      <c r="O172" s="38">
        <v>172.03</v>
      </c>
      <c r="P172" s="38">
        <v>121.59</v>
      </c>
      <c r="R172" s="34">
        <v>49119.66</v>
      </c>
      <c r="S172" s="34"/>
      <c r="U172" s="47"/>
    </row>
    <row r="173" spans="3:21" x14ac:dyDescent="0.25">
      <c r="D173" s="39" t="s">
        <v>164</v>
      </c>
      <c r="E173">
        <v>294.07</v>
      </c>
      <c r="F173" s="38">
        <f t="shared" si="7"/>
        <v>172.35</v>
      </c>
      <c r="G173" s="38">
        <v>121.72</v>
      </c>
      <c r="I173" s="34">
        <v>48974.38</v>
      </c>
      <c r="J173" s="76">
        <v>43982</v>
      </c>
      <c r="K173" s="52">
        <f t="shared" si="8"/>
        <v>1.3500000000000002E-2</v>
      </c>
      <c r="L173" s="52">
        <v>-1.0999999999999999E-2</v>
      </c>
      <c r="M173" s="35" t="s">
        <v>164</v>
      </c>
      <c r="N173" s="51">
        <f t="shared" si="9"/>
        <v>542.8544575257896</v>
      </c>
      <c r="O173" s="38">
        <v>172.45</v>
      </c>
      <c r="P173" s="38">
        <v>121.16</v>
      </c>
      <c r="R173" s="34">
        <v>48947.21</v>
      </c>
      <c r="S173" s="34"/>
      <c r="U173" s="47"/>
    </row>
    <row r="174" spans="3:21" x14ac:dyDescent="0.25">
      <c r="D174" s="39" t="s">
        <v>165</v>
      </c>
      <c r="E174">
        <v>294.07</v>
      </c>
      <c r="F174" s="38">
        <f t="shared" si="7"/>
        <v>172.77999999999997</v>
      </c>
      <c r="G174" s="38">
        <v>121.29</v>
      </c>
      <c r="I174" s="34">
        <v>48801.61</v>
      </c>
      <c r="J174" s="76">
        <v>44012</v>
      </c>
      <c r="K174" s="52">
        <f t="shared" si="8"/>
        <v>1.3000000000000001E-2</v>
      </c>
      <c r="L174" s="52">
        <v>-1.15E-2</v>
      </c>
      <c r="M174" s="35" t="s">
        <v>165</v>
      </c>
      <c r="N174" s="51">
        <f t="shared" si="9"/>
        <v>539.17534337326481</v>
      </c>
      <c r="O174" s="38">
        <v>172.88</v>
      </c>
      <c r="P174" s="38">
        <v>120.74</v>
      </c>
      <c r="R174" s="34">
        <v>48774.33</v>
      </c>
      <c r="S174" s="34"/>
      <c r="U174" s="47"/>
    </row>
    <row r="175" spans="3:21" x14ac:dyDescent="0.25">
      <c r="D175" s="39" t="s">
        <v>166</v>
      </c>
      <c r="E175">
        <v>294.07</v>
      </c>
      <c r="F175" s="38">
        <f t="shared" si="7"/>
        <v>173.2</v>
      </c>
      <c r="G175" s="38">
        <v>120.87</v>
      </c>
      <c r="I175" s="34">
        <v>48628.41</v>
      </c>
      <c r="J175" s="76">
        <v>44043</v>
      </c>
      <c r="K175" s="52">
        <f t="shared" si="8"/>
        <v>1.2500000000000001E-2</v>
      </c>
      <c r="L175" s="52">
        <v>-1.2E-2</v>
      </c>
      <c r="M175" s="35" t="s">
        <v>166</v>
      </c>
      <c r="N175" s="51">
        <f t="shared" si="9"/>
        <v>535.51171587395118</v>
      </c>
      <c r="O175" s="38">
        <v>173.3</v>
      </c>
      <c r="P175" s="38">
        <v>120.31</v>
      </c>
      <c r="R175" s="34">
        <v>48601.02</v>
      </c>
      <c r="S175" s="34"/>
      <c r="U175" s="47"/>
    </row>
    <row r="176" spans="3:21" x14ac:dyDescent="0.25">
      <c r="D176" s="39" t="s">
        <v>167</v>
      </c>
      <c r="E176">
        <v>294.07</v>
      </c>
      <c r="F176" s="38">
        <f t="shared" si="7"/>
        <v>173.63</v>
      </c>
      <c r="G176" s="38">
        <v>120.44</v>
      </c>
      <c r="I176" s="34">
        <v>48454.78</v>
      </c>
      <c r="J176" s="76">
        <v>44074</v>
      </c>
      <c r="K176" s="52">
        <f t="shared" si="8"/>
        <v>1.2E-2</v>
      </c>
      <c r="L176" s="52">
        <v>-1.2500000000000001E-2</v>
      </c>
      <c r="M176" s="35" t="s">
        <v>167</v>
      </c>
      <c r="N176" s="51">
        <f t="shared" si="9"/>
        <v>531.86359254095476</v>
      </c>
      <c r="O176" s="38">
        <v>173.73</v>
      </c>
      <c r="P176" s="38">
        <v>119.88</v>
      </c>
      <c r="R176" s="34">
        <v>48427.29</v>
      </c>
      <c r="S176" s="34"/>
      <c r="U176" s="47"/>
    </row>
    <row r="177" spans="3:21" x14ac:dyDescent="0.25">
      <c r="D177" s="39" t="s">
        <v>168</v>
      </c>
      <c r="E177">
        <v>294.07</v>
      </c>
      <c r="F177" s="38">
        <f t="shared" si="7"/>
        <v>174.06</v>
      </c>
      <c r="G177" s="38">
        <v>120.01</v>
      </c>
      <c r="I177" s="34">
        <v>48280.72</v>
      </c>
      <c r="J177" s="76">
        <v>44104</v>
      </c>
      <c r="K177" s="52">
        <f t="shared" si="8"/>
        <v>1.1500000000000002E-2</v>
      </c>
      <c r="L177" s="52">
        <v>-1.2999999999999999E-2</v>
      </c>
      <c r="M177" s="35" t="s">
        <v>168</v>
      </c>
      <c r="N177" s="51">
        <f t="shared" si="9"/>
        <v>528.23099026145439</v>
      </c>
      <c r="O177" s="38">
        <v>174.16</v>
      </c>
      <c r="P177" s="38">
        <v>119.45</v>
      </c>
      <c r="R177" s="34">
        <v>48253.13</v>
      </c>
      <c r="S177" s="34"/>
      <c r="U177" s="47"/>
    </row>
    <row r="178" spans="3:21" x14ac:dyDescent="0.25">
      <c r="C178" s="35" t="s">
        <v>418</v>
      </c>
      <c r="D178" s="39" t="s">
        <v>169</v>
      </c>
      <c r="E178">
        <v>294.07</v>
      </c>
      <c r="F178" s="38">
        <f t="shared" si="7"/>
        <v>174.49</v>
      </c>
      <c r="G178" s="38">
        <v>119.58</v>
      </c>
      <c r="I178" s="34">
        <v>48106.23</v>
      </c>
      <c r="J178" s="76">
        <v>44135</v>
      </c>
      <c r="K178" s="52">
        <f t="shared" si="8"/>
        <v>1.1000000000000001E-2</v>
      </c>
      <c r="L178" s="52">
        <v>-1.35E-2</v>
      </c>
      <c r="M178" s="35" t="s">
        <v>169</v>
      </c>
      <c r="N178" s="51">
        <f t="shared" si="9"/>
        <v>524.6139252941532</v>
      </c>
      <c r="O178" s="38">
        <v>174.59</v>
      </c>
      <c r="P178" s="38">
        <v>119.02</v>
      </c>
      <c r="R178" s="34">
        <v>48078.54</v>
      </c>
      <c r="S178" s="34"/>
      <c r="U178" s="47"/>
    </row>
    <row r="179" spans="3:21" x14ac:dyDescent="0.25">
      <c r="D179" s="39" t="s">
        <v>170</v>
      </c>
      <c r="E179">
        <v>294.07</v>
      </c>
      <c r="F179" s="38">
        <f t="shared" si="7"/>
        <v>174.93</v>
      </c>
      <c r="G179" s="38">
        <v>119.14</v>
      </c>
      <c r="I179" s="34">
        <v>47931.3</v>
      </c>
      <c r="J179" s="76">
        <v>44165</v>
      </c>
      <c r="K179" s="52">
        <f t="shared" si="8"/>
        <v>1.0500000000000001E-2</v>
      </c>
      <c r="L179" s="52">
        <v>-1.4E-2</v>
      </c>
      <c r="M179" s="35" t="s">
        <v>170</v>
      </c>
      <c r="N179" s="51">
        <f t="shared" si="9"/>
        <v>521.0124132668218</v>
      </c>
      <c r="O179" s="38">
        <v>175.02</v>
      </c>
      <c r="P179" s="38">
        <v>118.59</v>
      </c>
      <c r="R179" s="34">
        <v>47903.519999999997</v>
      </c>
      <c r="S179" s="34"/>
      <c r="U179" s="47"/>
    </row>
    <row r="180" spans="3:21" x14ac:dyDescent="0.25">
      <c r="D180" s="39" t="s">
        <v>171</v>
      </c>
      <c r="E180">
        <v>294.07</v>
      </c>
      <c r="F180" s="38">
        <f t="shared" si="7"/>
        <v>175.36</v>
      </c>
      <c r="G180" s="38">
        <v>118.71</v>
      </c>
      <c r="I180" s="34">
        <v>47755.95</v>
      </c>
      <c r="J180" s="76">
        <v>44196</v>
      </c>
      <c r="K180" s="52">
        <f t="shared" si="8"/>
        <v>0.01</v>
      </c>
      <c r="L180" s="52">
        <v>-1.4500000000000001E-2</v>
      </c>
      <c r="M180" s="35" t="s">
        <v>171</v>
      </c>
      <c r="N180" s="51">
        <f t="shared" si="9"/>
        <v>517.42646917392847</v>
      </c>
      <c r="O180" s="38">
        <v>175.45</v>
      </c>
      <c r="P180" s="38">
        <v>118.16</v>
      </c>
      <c r="R180" s="34">
        <v>47728.06</v>
      </c>
      <c r="S180" s="34"/>
      <c r="U180" s="47"/>
    </row>
    <row r="181" spans="3:21" x14ac:dyDescent="0.25">
      <c r="D181" s="39" t="s">
        <v>172</v>
      </c>
      <c r="E181">
        <v>294.07</v>
      </c>
      <c r="F181" s="38">
        <f t="shared" si="7"/>
        <v>175.79</v>
      </c>
      <c r="G181" s="38">
        <v>118.28</v>
      </c>
      <c r="I181" s="34">
        <v>47580.15</v>
      </c>
      <c r="J181" s="76">
        <v>44227</v>
      </c>
      <c r="K181" s="52">
        <f t="shared" si="8"/>
        <v>9.5000000000000015E-3</v>
      </c>
      <c r="L181" s="52">
        <v>-1.4999999999999999E-2</v>
      </c>
      <c r="M181" s="35" t="s">
        <v>172</v>
      </c>
      <c r="N181" s="51">
        <f t="shared" si="9"/>
        <v>513.85610737436355</v>
      </c>
      <c r="O181" s="38">
        <v>175.89</v>
      </c>
      <c r="P181" s="38">
        <v>117.73</v>
      </c>
      <c r="R181" s="34">
        <v>47552.18</v>
      </c>
      <c r="S181" s="34"/>
      <c r="U181" s="47"/>
    </row>
    <row r="182" spans="3:21" x14ac:dyDescent="0.25">
      <c r="D182" s="39" t="s">
        <v>173</v>
      </c>
      <c r="E182">
        <v>294.07</v>
      </c>
      <c r="F182" s="38">
        <f t="shared" si="7"/>
        <v>176.23</v>
      </c>
      <c r="G182" s="38">
        <v>117.84</v>
      </c>
      <c r="I182" s="34">
        <v>47403.93</v>
      </c>
      <c r="J182" s="76">
        <v>44255</v>
      </c>
      <c r="K182" s="52">
        <f t="shared" si="8"/>
        <v>9.0000000000000011E-3</v>
      </c>
      <c r="L182" s="52">
        <v>-1.55E-2</v>
      </c>
      <c r="M182" s="35" t="s">
        <v>173</v>
      </c>
      <c r="N182" s="51">
        <f t="shared" si="9"/>
        <v>510.30134158925262</v>
      </c>
      <c r="O182" s="38">
        <v>176.32</v>
      </c>
      <c r="P182" s="38">
        <v>117.3</v>
      </c>
      <c r="R182" s="34">
        <v>47375.86</v>
      </c>
      <c r="S182" s="34"/>
      <c r="U182" s="47"/>
    </row>
    <row r="183" spans="3:21" x14ac:dyDescent="0.25">
      <c r="D183" s="39" t="s">
        <v>174</v>
      </c>
      <c r="E183">
        <v>294.07</v>
      </c>
      <c r="F183" s="38">
        <f t="shared" si="7"/>
        <v>176.67</v>
      </c>
      <c r="G183" s="38">
        <v>117.4</v>
      </c>
      <c r="I183" s="34">
        <v>47227.26</v>
      </c>
      <c r="J183" s="76">
        <v>44286</v>
      </c>
      <c r="K183" s="52">
        <f t="shared" si="8"/>
        <v>8.5000000000000006E-3</v>
      </c>
      <c r="L183" s="52">
        <v>-1.6E-2</v>
      </c>
      <c r="M183" s="35" t="s">
        <v>174</v>
      </c>
      <c r="N183" s="51">
        <f t="shared" si="9"/>
        <v>506.76218489986337</v>
      </c>
      <c r="O183" s="38">
        <v>176.75</v>
      </c>
      <c r="P183" s="38">
        <v>116.86</v>
      </c>
      <c r="R183" s="34">
        <v>47199.1</v>
      </c>
      <c r="S183" s="34"/>
      <c r="U183" s="47"/>
    </row>
    <row r="184" spans="3:21" x14ac:dyDescent="0.25">
      <c r="C184" s="35" t="s">
        <v>419</v>
      </c>
      <c r="D184" s="39" t="s">
        <v>175</v>
      </c>
      <c r="E184">
        <v>294.07</v>
      </c>
      <c r="F184" s="38">
        <f t="shared" si="7"/>
        <v>177.1</v>
      </c>
      <c r="G184" s="38">
        <v>116.97</v>
      </c>
      <c r="I184" s="34">
        <v>47050.16</v>
      </c>
      <c r="J184" s="76">
        <v>44316</v>
      </c>
      <c r="K184" s="52">
        <f t="shared" si="8"/>
        <v>8.0000000000000002E-3</v>
      </c>
      <c r="L184" s="52">
        <v>-1.6500000000000001E-2</v>
      </c>
      <c r="M184" s="35" t="s">
        <v>175</v>
      </c>
      <c r="N184" s="51">
        <f t="shared" si="9"/>
        <v>503.23864974560496</v>
      </c>
      <c r="O184" s="38">
        <v>177.19</v>
      </c>
      <c r="P184" s="38">
        <v>116.42</v>
      </c>
      <c r="R184" s="34">
        <v>47021.91</v>
      </c>
      <c r="S184" s="34"/>
      <c r="U184" s="47"/>
    </row>
    <row r="185" spans="3:21" x14ac:dyDescent="0.25">
      <c r="D185" s="39" t="s">
        <v>176</v>
      </c>
      <c r="E185">
        <v>294.07</v>
      </c>
      <c r="F185" s="38">
        <f t="shared" si="7"/>
        <v>177.54</v>
      </c>
      <c r="G185" s="38">
        <v>116.53</v>
      </c>
      <c r="I185" s="34">
        <v>46872.63</v>
      </c>
      <c r="J185" s="76">
        <v>44347</v>
      </c>
      <c r="K185" s="52">
        <f t="shared" si="8"/>
        <v>7.4999999999999997E-3</v>
      </c>
      <c r="L185" s="52">
        <v>-1.7000000000000001E-2</v>
      </c>
      <c r="M185" s="35" t="s">
        <v>176</v>
      </c>
      <c r="N185" s="51">
        <f t="shared" si="9"/>
        <v>499.73074792211992</v>
      </c>
      <c r="O185" s="38">
        <v>177.63</v>
      </c>
      <c r="P185" s="38">
        <v>115.99</v>
      </c>
      <c r="R185" s="34">
        <v>46844.29</v>
      </c>
      <c r="S185" s="34"/>
      <c r="U185" s="47"/>
    </row>
    <row r="186" spans="3:21" x14ac:dyDescent="0.25">
      <c r="D186" s="39" t="s">
        <v>177</v>
      </c>
      <c r="E186">
        <v>294.07</v>
      </c>
      <c r="F186" s="38">
        <f t="shared" si="7"/>
        <v>177.98</v>
      </c>
      <c r="G186" s="38">
        <v>116.09</v>
      </c>
      <c r="I186" s="34">
        <v>46694.65</v>
      </c>
      <c r="J186" s="76">
        <v>44377</v>
      </c>
      <c r="K186" s="52">
        <f t="shared" si="8"/>
        <v>6.9999999999999993E-3</v>
      </c>
      <c r="L186" s="52">
        <v>-1.7500000000000002E-2</v>
      </c>
      <c r="M186" s="35" t="s">
        <v>177</v>
      </c>
      <c r="N186" s="51">
        <f t="shared" si="9"/>
        <v>496.23849057947155</v>
      </c>
      <c r="O186" s="38">
        <v>178.07</v>
      </c>
      <c r="P186" s="38">
        <v>115.55</v>
      </c>
      <c r="R186" s="34">
        <v>46666.22</v>
      </c>
      <c r="S186" s="34"/>
      <c r="U186" s="47"/>
    </row>
    <row r="187" spans="3:21" x14ac:dyDescent="0.25">
      <c r="D187" s="39" t="s">
        <v>178</v>
      </c>
      <c r="E187">
        <v>294.07</v>
      </c>
      <c r="F187" s="38">
        <f t="shared" si="7"/>
        <v>178.42</v>
      </c>
      <c r="G187" s="38">
        <v>115.65</v>
      </c>
      <c r="I187" s="34">
        <v>46516.23</v>
      </c>
      <c r="J187" s="76">
        <v>44408</v>
      </c>
      <c r="K187" s="52">
        <f t="shared" si="8"/>
        <v>6.5000000000000023E-3</v>
      </c>
      <c r="L187" s="52">
        <v>-1.7999999999999999E-2</v>
      </c>
      <c r="M187" s="35" t="s">
        <v>178</v>
      </c>
      <c r="N187" s="51">
        <f t="shared" si="9"/>
        <v>492.76188822042366</v>
      </c>
      <c r="O187" s="38">
        <v>178.5</v>
      </c>
      <c r="P187" s="38">
        <v>115.11</v>
      </c>
      <c r="R187" s="34">
        <v>46487.72</v>
      </c>
      <c r="S187" s="34"/>
      <c r="U187" s="47"/>
    </row>
    <row r="188" spans="3:21" x14ac:dyDescent="0.25">
      <c r="D188" s="39" t="s">
        <v>179</v>
      </c>
      <c r="E188">
        <v>294.07</v>
      </c>
      <c r="F188" s="38">
        <f t="shared" si="7"/>
        <v>178.86</v>
      </c>
      <c r="G188" s="38">
        <v>115.21</v>
      </c>
      <c r="I188" s="34">
        <v>46337.36</v>
      </c>
      <c r="J188" s="76">
        <v>44439</v>
      </c>
      <c r="K188" s="52">
        <f t="shared" si="8"/>
        <v>6.0000000000000019E-3</v>
      </c>
      <c r="L188" s="52">
        <v>-1.8499999999999999E-2</v>
      </c>
      <c r="M188" s="35" t="s">
        <v>179</v>
      </c>
      <c r="N188" s="51">
        <f t="shared" si="9"/>
        <v>489.30095069881725</v>
      </c>
      <c r="O188" s="38">
        <v>178.95</v>
      </c>
      <c r="P188" s="38">
        <v>114.67</v>
      </c>
      <c r="R188" s="34">
        <v>46308.77</v>
      </c>
      <c r="S188" s="34"/>
      <c r="U188" s="47"/>
    </row>
    <row r="189" spans="3:21" x14ac:dyDescent="0.25">
      <c r="D189" s="39" t="s">
        <v>180</v>
      </c>
      <c r="E189">
        <v>294.07</v>
      </c>
      <c r="F189" s="38">
        <f t="shared" si="7"/>
        <v>179.31</v>
      </c>
      <c r="G189" s="38">
        <v>114.76</v>
      </c>
      <c r="I189" s="34">
        <v>46158.06</v>
      </c>
      <c r="J189" s="76">
        <v>44469</v>
      </c>
      <c r="K189" s="52">
        <f t="shared" si="8"/>
        <v>5.5000000000000014E-3</v>
      </c>
      <c r="L189" s="52">
        <v>-1.9E-2</v>
      </c>
      <c r="M189" s="35" t="s">
        <v>180</v>
      </c>
      <c r="N189" s="51">
        <f t="shared" si="9"/>
        <v>485.85568721804162</v>
      </c>
      <c r="O189" s="38">
        <v>179.39</v>
      </c>
      <c r="P189" s="38">
        <v>114.23</v>
      </c>
      <c r="R189" s="34">
        <v>46129.38</v>
      </c>
      <c r="S189" s="34"/>
      <c r="U189" s="47"/>
    </row>
    <row r="190" spans="3:21" x14ac:dyDescent="0.25">
      <c r="C190" s="35" t="s">
        <v>420</v>
      </c>
      <c r="D190" s="39" t="s">
        <v>181</v>
      </c>
      <c r="E190">
        <v>294.07</v>
      </c>
      <c r="F190" s="38">
        <f t="shared" si="7"/>
        <v>179.75</v>
      </c>
      <c r="G190" s="38">
        <v>114.32</v>
      </c>
      <c r="I190" s="34">
        <v>45978.31</v>
      </c>
      <c r="J190" s="76">
        <v>44500</v>
      </c>
      <c r="K190" s="52">
        <f t="shared" si="8"/>
        <v>5.000000000000001E-3</v>
      </c>
      <c r="L190" s="52">
        <v>-1.95E-2</v>
      </c>
      <c r="M190" s="35" t="s">
        <v>181</v>
      </c>
      <c r="N190" s="51">
        <f t="shared" si="9"/>
        <v>482.42610632960168</v>
      </c>
      <c r="O190" s="38">
        <v>179.83</v>
      </c>
      <c r="P190" s="38">
        <v>113.79</v>
      </c>
      <c r="R190" s="34">
        <v>45949.56</v>
      </c>
      <c r="S190" s="34"/>
      <c r="U190" s="47"/>
    </row>
    <row r="191" spans="3:21" x14ac:dyDescent="0.25">
      <c r="D191" s="39" t="s">
        <v>182</v>
      </c>
      <c r="E191">
        <v>294.07</v>
      </c>
      <c r="F191" s="38">
        <f t="shared" si="7"/>
        <v>180.2</v>
      </c>
      <c r="G191" s="38">
        <v>113.87</v>
      </c>
      <c r="I191" s="34">
        <v>45798.12</v>
      </c>
      <c r="J191" s="76">
        <v>44530</v>
      </c>
      <c r="K191" s="52">
        <f t="shared" si="8"/>
        <v>4.5000000000000005E-3</v>
      </c>
      <c r="L191" s="52">
        <v>-0.02</v>
      </c>
      <c r="M191" s="35" t="s">
        <v>182</v>
      </c>
      <c r="N191" s="51">
        <f t="shared" si="9"/>
        <v>479.01221593178161</v>
      </c>
      <c r="O191" s="38">
        <v>180.27</v>
      </c>
      <c r="P191" s="38">
        <v>113.34</v>
      </c>
      <c r="R191" s="34">
        <v>45769.279999999999</v>
      </c>
      <c r="S191" s="34"/>
      <c r="U191" s="47"/>
    </row>
    <row r="192" spans="3:21" x14ac:dyDescent="0.25">
      <c r="D192" s="39" t="s">
        <v>183</v>
      </c>
      <c r="E192">
        <v>294.07</v>
      </c>
      <c r="F192" s="38">
        <f t="shared" si="7"/>
        <v>180.64</v>
      </c>
      <c r="G192" s="38">
        <v>113.43</v>
      </c>
      <c r="I192" s="34">
        <v>45617.48</v>
      </c>
      <c r="J192" s="76">
        <v>44561</v>
      </c>
      <c r="K192" s="52">
        <f t="shared" si="8"/>
        <v>4.0000000000000001E-3</v>
      </c>
      <c r="L192" s="52">
        <v>-2.0500000000000001E-2</v>
      </c>
      <c r="M192" s="35" t="s">
        <v>183</v>
      </c>
      <c r="N192" s="51">
        <f t="shared" si="9"/>
        <v>475.61402326840454</v>
      </c>
      <c r="O192" s="38">
        <v>180.72</v>
      </c>
      <c r="P192" s="38">
        <v>112.9</v>
      </c>
      <c r="R192" s="34">
        <v>45588.57</v>
      </c>
      <c r="S192" s="34"/>
      <c r="U192" s="47"/>
    </row>
    <row r="193" spans="3:21" x14ac:dyDescent="0.25">
      <c r="D193" s="39" t="s">
        <v>184</v>
      </c>
      <c r="E193">
        <v>294.07</v>
      </c>
      <c r="F193" s="38">
        <f t="shared" si="7"/>
        <v>181.08999999999997</v>
      </c>
      <c r="G193" s="38">
        <v>112.98</v>
      </c>
      <c r="I193" s="34">
        <v>45436.39</v>
      </c>
      <c r="J193" s="76">
        <v>44592</v>
      </c>
      <c r="K193" s="52">
        <f t="shared" si="8"/>
        <v>3.4999999999999996E-3</v>
      </c>
      <c r="L193" s="52">
        <v>-2.1000000000000001E-2</v>
      </c>
      <c r="M193" s="35" t="s">
        <v>184</v>
      </c>
      <c r="N193" s="51">
        <f t="shared" si="9"/>
        <v>472.2315349276912</v>
      </c>
      <c r="O193" s="38">
        <v>181.16</v>
      </c>
      <c r="P193" s="38">
        <v>112.45</v>
      </c>
      <c r="R193" s="34">
        <v>45407.4</v>
      </c>
      <c r="S193" s="34"/>
      <c r="U193" s="47"/>
    </row>
    <row r="194" spans="3:21" x14ac:dyDescent="0.25">
      <c r="D194" s="39" t="s">
        <v>185</v>
      </c>
      <c r="E194">
        <v>294.07</v>
      </c>
      <c r="F194" s="38">
        <f t="shared" si="7"/>
        <v>181.54</v>
      </c>
      <c r="G194" s="38">
        <v>112.53</v>
      </c>
      <c r="I194" s="34">
        <v>45254.85</v>
      </c>
      <c r="J194" s="76">
        <v>44620</v>
      </c>
      <c r="K194" s="52">
        <f t="shared" si="8"/>
        <v>3.0000000000000027E-3</v>
      </c>
      <c r="L194" s="52">
        <v>-2.1499999999999998E-2</v>
      </c>
      <c r="M194" s="35" t="s">
        <v>185</v>
      </c>
      <c r="N194" s="51">
        <f t="shared" si="9"/>
        <v>468.86475684121359</v>
      </c>
      <c r="O194" s="38">
        <v>181.61</v>
      </c>
      <c r="P194" s="38">
        <v>112</v>
      </c>
      <c r="R194" s="34">
        <v>45225.79</v>
      </c>
      <c r="S194" s="34"/>
      <c r="U194" s="47"/>
    </row>
    <row r="195" spans="3:21" x14ac:dyDescent="0.25">
      <c r="D195" s="39" t="s">
        <v>186</v>
      </c>
      <c r="E195">
        <v>294.07</v>
      </c>
      <c r="F195" s="38">
        <f t="shared" si="7"/>
        <v>181.99</v>
      </c>
      <c r="G195" s="38">
        <v>112.08</v>
      </c>
      <c r="I195" s="34">
        <v>45072.87</v>
      </c>
      <c r="J195" s="76">
        <v>44651</v>
      </c>
      <c r="K195" s="52">
        <f t="shared" si="8"/>
        <v>2.5000000000000022E-3</v>
      </c>
      <c r="L195" s="52">
        <v>-2.1999999999999999E-2</v>
      </c>
      <c r="M195" s="35" t="s">
        <v>186</v>
      </c>
      <c r="N195" s="51">
        <f t="shared" si="9"/>
        <v>465.51369428294811</v>
      </c>
      <c r="O195" s="38">
        <v>182.06</v>
      </c>
      <c r="P195" s="38">
        <v>111.56</v>
      </c>
      <c r="R195" s="34">
        <v>45043.73</v>
      </c>
      <c r="S195" s="34"/>
      <c r="U195" s="47"/>
    </row>
    <row r="196" spans="3:21" x14ac:dyDescent="0.25">
      <c r="C196" s="35" t="s">
        <v>421</v>
      </c>
      <c r="D196" s="39" t="s">
        <v>187</v>
      </c>
      <c r="E196">
        <v>294.07</v>
      </c>
      <c r="F196" s="38">
        <f t="shared" si="7"/>
        <v>182.44</v>
      </c>
      <c r="G196" s="38">
        <v>111.63</v>
      </c>
      <c r="I196" s="34">
        <v>44890.43</v>
      </c>
      <c r="J196" s="76">
        <v>44681</v>
      </c>
      <c r="K196" s="52">
        <f t="shared" si="8"/>
        <v>2.0000000000000018E-3</v>
      </c>
      <c r="L196" s="52">
        <v>-2.2499999999999999E-2</v>
      </c>
      <c r="M196" s="35" t="s">
        <v>187</v>
      </c>
      <c r="N196" s="51">
        <f t="shared" si="9"/>
        <v>462.17835186842689</v>
      </c>
      <c r="O196" s="38">
        <v>182.51</v>
      </c>
      <c r="P196" s="38">
        <v>111.11</v>
      </c>
      <c r="R196" s="34">
        <v>44861.23</v>
      </c>
      <c r="S196" s="34"/>
      <c r="U196" s="47"/>
    </row>
    <row r="197" spans="3:21" x14ac:dyDescent="0.25">
      <c r="D197" s="39" t="s">
        <v>188</v>
      </c>
      <c r="E197">
        <v>294.07</v>
      </c>
      <c r="F197" s="38">
        <f t="shared" si="7"/>
        <v>182.89</v>
      </c>
      <c r="G197" s="38">
        <v>111.18</v>
      </c>
      <c r="I197" s="34">
        <v>44707.54</v>
      </c>
      <c r="J197" s="76">
        <v>44712</v>
      </c>
      <c r="K197" s="52">
        <f t="shared" si="8"/>
        <v>1.5000000000000013E-3</v>
      </c>
      <c r="L197" s="52">
        <v>-2.3E-2</v>
      </c>
      <c r="M197" s="35" t="s">
        <v>188</v>
      </c>
      <c r="N197" s="51">
        <f t="shared" si="9"/>
        <v>458.85873355398581</v>
      </c>
      <c r="O197" s="38">
        <v>182.96</v>
      </c>
      <c r="P197" s="38">
        <v>110.66</v>
      </c>
      <c r="R197" s="34">
        <v>44678.27</v>
      </c>
      <c r="S197" s="34"/>
      <c r="U197" s="47"/>
    </row>
    <row r="198" spans="3:21" x14ac:dyDescent="0.25">
      <c r="D198" s="39" t="s">
        <v>189</v>
      </c>
      <c r="E198">
        <v>294.07</v>
      </c>
      <c r="F198" s="38">
        <f t="shared" si="7"/>
        <v>183.33999999999997</v>
      </c>
      <c r="G198" s="38">
        <v>110.73</v>
      </c>
      <c r="I198" s="34">
        <v>44524.2</v>
      </c>
      <c r="J198" s="76">
        <v>44742</v>
      </c>
      <c r="K198" s="52">
        <f t="shared" si="8"/>
        <v>1.0000000000000009E-3</v>
      </c>
      <c r="L198" s="52">
        <v>-2.35E-2</v>
      </c>
      <c r="M198" s="35" t="s">
        <v>189</v>
      </c>
      <c r="N198" s="51">
        <f t="shared" si="9"/>
        <v>455.55484263611328</v>
      </c>
      <c r="O198" s="38">
        <v>183.41</v>
      </c>
      <c r="P198" s="38">
        <v>110.21</v>
      </c>
      <c r="R198" s="34">
        <v>44494.86</v>
      </c>
      <c r="S198" s="34"/>
      <c r="U198" s="47"/>
    </row>
    <row r="199" spans="3:21" x14ac:dyDescent="0.25">
      <c r="D199" s="39" t="s">
        <v>190</v>
      </c>
      <c r="E199">
        <v>294.07</v>
      </c>
      <c r="F199" s="38">
        <f t="shared" si="7"/>
        <v>183.8</v>
      </c>
      <c r="G199" s="38">
        <v>110.27</v>
      </c>
      <c r="I199" s="34">
        <v>44340.41</v>
      </c>
      <c r="J199" s="76">
        <v>44773</v>
      </c>
      <c r="K199" s="52">
        <f t="shared" si="8"/>
        <v>5.0000000000000044E-4</v>
      </c>
      <c r="L199" s="52">
        <v>-2.4E-2</v>
      </c>
      <c r="M199" s="35" t="s">
        <v>190</v>
      </c>
      <c r="N199" s="51">
        <f t="shared" si="9"/>
        <v>452.26668175089571</v>
      </c>
      <c r="O199" s="38">
        <v>183.86</v>
      </c>
      <c r="P199" s="38">
        <v>109.75</v>
      </c>
      <c r="R199" s="34">
        <v>44311</v>
      </c>
      <c r="S199" s="34"/>
      <c r="U199" s="47"/>
    </row>
    <row r="200" spans="3:21" x14ac:dyDescent="0.25">
      <c r="D200" s="39" t="s">
        <v>191</v>
      </c>
      <c r="E200">
        <v>294.07</v>
      </c>
      <c r="F200" s="38">
        <f t="shared" si="7"/>
        <v>184.25</v>
      </c>
      <c r="G200" s="38">
        <v>109.82</v>
      </c>
      <c r="I200" s="34">
        <v>44156.160000000003</v>
      </c>
      <c r="J200" s="76">
        <v>44804</v>
      </c>
      <c r="K200" s="52">
        <f t="shared" si="8"/>
        <v>0</v>
      </c>
      <c r="L200" s="52">
        <v>-2.4500000000000001E-2</v>
      </c>
      <c r="M200" s="35" t="s">
        <v>191</v>
      </c>
      <c r="N200" s="51">
        <f t="shared" si="9"/>
        <v>448.9942528735632</v>
      </c>
      <c r="O200" s="38">
        <v>184.31</v>
      </c>
      <c r="P200" s="38">
        <v>109.3</v>
      </c>
      <c r="R200" s="34">
        <v>44126.69</v>
      </c>
      <c r="S200" s="34"/>
      <c r="U200" s="47"/>
    </row>
    <row r="201" spans="3:21" x14ac:dyDescent="0.25">
      <c r="D201" s="39" t="s">
        <v>192</v>
      </c>
      <c r="E201">
        <v>294.07</v>
      </c>
      <c r="F201" s="38">
        <f t="shared" si="7"/>
        <v>184.70999999999998</v>
      </c>
      <c r="G201" s="38">
        <v>109.36</v>
      </c>
      <c r="I201" s="34">
        <v>43971.45</v>
      </c>
      <c r="J201" s="76">
        <v>44834</v>
      </c>
      <c r="K201" s="52">
        <f t="shared" si="8"/>
        <v>-5.0000000000000044E-4</v>
      </c>
      <c r="L201" s="52">
        <v>-2.5000000000000001E-2</v>
      </c>
      <c r="M201" s="35" t="s">
        <v>192</v>
      </c>
      <c r="N201" s="51">
        <f t="shared" si="9"/>
        <v>445.73755731813452</v>
      </c>
      <c r="O201" s="38">
        <v>184.77</v>
      </c>
      <c r="P201" s="38">
        <v>108.85</v>
      </c>
      <c r="R201" s="34">
        <v>43941.919999999998</v>
      </c>
      <c r="S201" s="34"/>
      <c r="U201" s="47"/>
    </row>
    <row r="202" spans="3:21" x14ac:dyDescent="0.25">
      <c r="C202" s="35" t="s">
        <v>422</v>
      </c>
      <c r="D202" s="39" t="s">
        <v>193</v>
      </c>
      <c r="E202">
        <v>294.07</v>
      </c>
      <c r="F202" s="38">
        <f t="shared" si="7"/>
        <v>185.17</v>
      </c>
      <c r="G202" s="38">
        <v>108.9</v>
      </c>
      <c r="I202" s="34">
        <v>43786.29</v>
      </c>
      <c r="J202" s="76">
        <v>44865</v>
      </c>
      <c r="K202" s="52">
        <f t="shared" si="8"/>
        <v>-9.9999999999999742E-4</v>
      </c>
      <c r="L202" s="52">
        <v>-2.5499999999999998E-2</v>
      </c>
      <c r="M202" s="35" t="s">
        <v>193</v>
      </c>
      <c r="N202" s="51">
        <f t="shared" si="9"/>
        <v>442.49659573715962</v>
      </c>
      <c r="O202" s="38">
        <v>185.22</v>
      </c>
      <c r="P202" s="38">
        <v>108.39</v>
      </c>
      <c r="R202" s="34">
        <v>43756.69</v>
      </c>
      <c r="S202" s="34"/>
      <c r="U202" s="47"/>
    </row>
    <row r="203" spans="3:21" x14ac:dyDescent="0.25">
      <c r="D203" s="39" t="s">
        <v>194</v>
      </c>
      <c r="E203">
        <v>294.07</v>
      </c>
      <c r="F203" s="38">
        <f t="shared" si="7"/>
        <v>185.63</v>
      </c>
      <c r="G203" s="38">
        <v>108.44</v>
      </c>
      <c r="I203" s="34">
        <v>43600.66</v>
      </c>
      <c r="J203" s="76">
        <v>44895</v>
      </c>
      <c r="K203" s="52">
        <f t="shared" si="8"/>
        <v>-1.4999999999999979E-3</v>
      </c>
      <c r="L203" s="52">
        <v>-2.5999999999999999E-2</v>
      </c>
      <c r="M203" s="35" t="s">
        <v>194</v>
      </c>
      <c r="N203" s="51">
        <f t="shared" si="9"/>
        <v>439.27136812156402</v>
      </c>
      <c r="O203" s="38">
        <v>185.68</v>
      </c>
      <c r="P203" s="38">
        <v>107.93</v>
      </c>
      <c r="R203" s="34">
        <v>43571.01</v>
      </c>
      <c r="S203" s="34"/>
      <c r="U203" s="47"/>
    </row>
    <row r="204" spans="3:21" x14ac:dyDescent="0.25">
      <c r="D204" s="39" t="s">
        <v>195</v>
      </c>
      <c r="E204">
        <v>294.07</v>
      </c>
      <c r="F204" s="38">
        <f t="shared" si="7"/>
        <v>186.08999999999997</v>
      </c>
      <c r="G204" s="38">
        <v>107.98</v>
      </c>
      <c r="I204" s="34">
        <v>43414.58</v>
      </c>
      <c r="J204" s="76">
        <v>44926</v>
      </c>
      <c r="K204" s="52">
        <f t="shared" si="8"/>
        <v>-1.9999999999999983E-3</v>
      </c>
      <c r="L204" s="52">
        <v>-2.6499999999999999E-2</v>
      </c>
      <c r="M204" s="35" t="s">
        <v>195</v>
      </c>
      <c r="N204" s="51">
        <f t="shared" si="9"/>
        <v>436.06187380058958</v>
      </c>
      <c r="O204" s="38">
        <v>186.14</v>
      </c>
      <c r="P204" s="38">
        <v>107.48</v>
      </c>
      <c r="R204" s="34">
        <v>43384.87</v>
      </c>
      <c r="S204" s="34"/>
      <c r="U204" s="47"/>
    </row>
    <row r="205" spans="3:21" x14ac:dyDescent="0.25">
      <c r="D205" s="39" t="s">
        <v>196</v>
      </c>
      <c r="E205">
        <v>294.07</v>
      </c>
      <c r="F205" s="38">
        <f t="shared" si="7"/>
        <v>186.55</v>
      </c>
      <c r="G205" s="38">
        <v>107.52</v>
      </c>
      <c r="I205" s="34">
        <v>43228.04</v>
      </c>
      <c r="J205" s="76">
        <v>44957</v>
      </c>
      <c r="K205" s="52">
        <f t="shared" si="8"/>
        <v>-2.4999999999999988E-3</v>
      </c>
      <c r="L205" s="52">
        <v>-2.7E-2</v>
      </c>
      <c r="M205" s="35" t="s">
        <v>196</v>
      </c>
      <c r="N205" s="51">
        <f t="shared" si="9"/>
        <v>432.86811144183713</v>
      </c>
      <c r="O205" s="38">
        <v>186.6</v>
      </c>
      <c r="P205" s="38">
        <v>107.02</v>
      </c>
      <c r="R205" s="34">
        <v>43198.27</v>
      </c>
      <c r="S205" s="34"/>
      <c r="U205" s="47"/>
    </row>
    <row r="206" spans="3:21" x14ac:dyDescent="0.25">
      <c r="D206" s="39" t="s">
        <v>197</v>
      </c>
      <c r="E206">
        <v>294.07</v>
      </c>
      <c r="F206" s="38">
        <f t="shared" si="7"/>
        <v>187.01</v>
      </c>
      <c r="G206" s="38">
        <v>107.06</v>
      </c>
      <c r="I206" s="34">
        <v>43041.03</v>
      </c>
      <c r="J206" s="76">
        <v>44985</v>
      </c>
      <c r="K206" s="52">
        <f t="shared" si="8"/>
        <v>-2.9999999999999992E-3</v>
      </c>
      <c r="L206" s="52">
        <v>-2.75E-2</v>
      </c>
      <c r="M206" s="35" t="s">
        <v>197</v>
      </c>
      <c r="N206" s="51">
        <f t="shared" si="9"/>
        <v>429.69007905140739</v>
      </c>
      <c r="O206" s="38">
        <v>187.06</v>
      </c>
      <c r="P206" s="38">
        <v>106.56</v>
      </c>
      <c r="R206" s="34">
        <v>43011.21</v>
      </c>
      <c r="S206" s="34"/>
      <c r="U206" s="47"/>
    </row>
    <row r="207" spans="3:21" x14ac:dyDescent="0.25">
      <c r="D207" s="39" t="s">
        <v>198</v>
      </c>
      <c r="E207">
        <v>294.07</v>
      </c>
      <c r="F207" s="38">
        <f t="shared" si="7"/>
        <v>187.47</v>
      </c>
      <c r="G207" s="38">
        <v>106.6</v>
      </c>
      <c r="I207" s="34">
        <v>42853.56</v>
      </c>
      <c r="J207" s="76">
        <v>45016</v>
      </c>
      <c r="K207" s="52">
        <f t="shared" si="8"/>
        <v>-3.4999999999999996E-3</v>
      </c>
      <c r="L207" s="52">
        <v>-2.8000000000000001E-2</v>
      </c>
      <c r="M207" s="35" t="s">
        <v>198</v>
      </c>
      <c r="N207" s="51">
        <f t="shared" si="9"/>
        <v>426.52777397414138</v>
      </c>
      <c r="O207" s="38">
        <v>187.52</v>
      </c>
      <c r="P207" s="38">
        <v>106.09</v>
      </c>
      <c r="R207" s="34">
        <v>42823.69</v>
      </c>
      <c r="S207" s="34"/>
      <c r="U207" s="47"/>
    </row>
    <row r="208" spans="3:21" x14ac:dyDescent="0.25">
      <c r="C208" s="35" t="s">
        <v>423</v>
      </c>
      <c r="D208" s="39" t="s">
        <v>199</v>
      </c>
      <c r="E208">
        <v>294.07</v>
      </c>
      <c r="F208" s="38">
        <f t="shared" si="7"/>
        <v>187.94</v>
      </c>
      <c r="G208" s="38">
        <v>106.13</v>
      </c>
      <c r="I208" s="34">
        <v>42665.63</v>
      </c>
      <c r="J208" s="76">
        <v>45046</v>
      </c>
      <c r="K208" s="52">
        <f t="shared" si="8"/>
        <v>-4.0000000000000001E-3</v>
      </c>
      <c r="L208" s="52">
        <v>-2.8500000000000001E-2</v>
      </c>
      <c r="M208" s="35" t="s">
        <v>199</v>
      </c>
      <c r="N208" s="51">
        <f t="shared" si="9"/>
        <v>423.38119289395928</v>
      </c>
      <c r="O208" s="38">
        <v>187.98</v>
      </c>
      <c r="P208" s="38">
        <v>105.63</v>
      </c>
      <c r="R208" s="34">
        <v>42635.71</v>
      </c>
      <c r="S208" s="34"/>
      <c r="U208" s="47"/>
    </row>
    <row r="209" spans="3:21" x14ac:dyDescent="0.25">
      <c r="D209" s="39" t="s">
        <v>200</v>
      </c>
      <c r="E209">
        <v>294.07</v>
      </c>
      <c r="F209" s="38">
        <f t="shared" si="7"/>
        <v>188.39999999999998</v>
      </c>
      <c r="G209" s="38">
        <v>105.67</v>
      </c>
      <c r="I209" s="34">
        <v>42477.23</v>
      </c>
      <c r="J209" s="76">
        <v>45077</v>
      </c>
      <c r="K209" s="52">
        <f t="shared" si="8"/>
        <v>-4.5000000000000005E-3</v>
      </c>
      <c r="L209" s="52">
        <v>-2.9000000000000001E-2</v>
      </c>
      <c r="M209" s="35" t="s">
        <v>200</v>
      </c>
      <c r="N209" s="51">
        <f t="shared" si="9"/>
        <v>420.25033183430065</v>
      </c>
      <c r="O209" s="38">
        <v>188.45</v>
      </c>
      <c r="P209" s="38">
        <v>105.17</v>
      </c>
      <c r="R209" s="34">
        <v>42447.26</v>
      </c>
      <c r="S209" s="34"/>
      <c r="U209" s="47"/>
    </row>
    <row r="210" spans="3:21" x14ac:dyDescent="0.25">
      <c r="D210" s="39" t="s">
        <v>201</v>
      </c>
      <c r="E210">
        <v>294.07</v>
      </c>
      <c r="F210" s="38">
        <f t="shared" si="7"/>
        <v>188.87</v>
      </c>
      <c r="G210" s="38">
        <v>105.2</v>
      </c>
      <c r="I210" s="34">
        <v>42288.37</v>
      </c>
      <c r="J210" s="76">
        <v>45107</v>
      </c>
      <c r="K210" s="52">
        <f t="shared" si="8"/>
        <v>-4.9999999999999975E-3</v>
      </c>
      <c r="L210" s="52">
        <v>-2.9499999999999998E-2</v>
      </c>
      <c r="M210" s="35" t="s">
        <v>201</v>
      </c>
      <c r="N210" s="51">
        <f t="shared" si="9"/>
        <v>417.1351861586611</v>
      </c>
      <c r="O210" s="38">
        <v>188.91</v>
      </c>
      <c r="P210" s="38">
        <v>104.7</v>
      </c>
      <c r="R210" s="34">
        <v>42258.35</v>
      </c>
      <c r="S210" s="34"/>
      <c r="U210" s="47"/>
    </row>
    <row r="211" spans="3:21" x14ac:dyDescent="0.25">
      <c r="D211" s="39" t="s">
        <v>202</v>
      </c>
      <c r="E211">
        <v>294.07</v>
      </c>
      <c r="F211" s="38">
        <f t="shared" si="7"/>
        <v>189.33999999999997</v>
      </c>
      <c r="G211" s="38">
        <v>104.73</v>
      </c>
      <c r="I211" s="34">
        <v>42099.040000000001</v>
      </c>
      <c r="J211" s="76">
        <v>45138</v>
      </c>
      <c r="K211" s="52">
        <f t="shared" si="8"/>
        <v>-5.4999999999999979E-3</v>
      </c>
      <c r="L211" s="52">
        <v>-0.03</v>
      </c>
      <c r="M211" s="35" t="s">
        <v>202</v>
      </c>
      <c r="N211" s="51">
        <f t="shared" si="9"/>
        <v>414.03575057123061</v>
      </c>
      <c r="O211" s="38">
        <v>189.38</v>
      </c>
      <c r="P211" s="38">
        <v>104.24</v>
      </c>
      <c r="R211" s="34">
        <v>42068.97</v>
      </c>
      <c r="S211" s="34"/>
      <c r="U211" s="47"/>
    </row>
    <row r="212" spans="3:21" x14ac:dyDescent="0.25">
      <c r="D212" s="39" t="s">
        <v>203</v>
      </c>
      <c r="E212">
        <v>294.07</v>
      </c>
      <c r="F212" s="38">
        <f t="shared" si="7"/>
        <v>189.8</v>
      </c>
      <c r="G212" s="38">
        <v>104.27</v>
      </c>
      <c r="I212" s="34">
        <v>41909.230000000003</v>
      </c>
      <c r="J212" s="76">
        <v>45169</v>
      </c>
      <c r="K212" s="52">
        <f t="shared" si="8"/>
        <v>-5.9999999999999984E-3</v>
      </c>
      <c r="L212" s="52">
        <v>-3.0499999999999999E-2</v>
      </c>
      <c r="M212" s="35" t="s">
        <v>203</v>
      </c>
      <c r="N212" s="51">
        <f t="shared" si="9"/>
        <v>410.95201911762729</v>
      </c>
      <c r="O212" s="38">
        <v>189.84</v>
      </c>
      <c r="P212" s="38">
        <v>103.77</v>
      </c>
      <c r="R212" s="34">
        <v>41879.129999999997</v>
      </c>
      <c r="S212" s="34"/>
      <c r="U212" s="47"/>
    </row>
    <row r="213" spans="3:21" x14ac:dyDescent="0.25">
      <c r="D213" s="39" t="s">
        <v>204</v>
      </c>
      <c r="E213">
        <v>294.07</v>
      </c>
      <c r="F213" s="38">
        <f t="shared" si="7"/>
        <v>190.26999999999998</v>
      </c>
      <c r="G213" s="38">
        <v>103.8</v>
      </c>
      <c r="I213" s="34">
        <v>41718.959999999999</v>
      </c>
      <c r="J213" s="76">
        <v>45199</v>
      </c>
      <c r="K213" s="52">
        <f t="shared" si="8"/>
        <v>-6.4999999999999988E-3</v>
      </c>
      <c r="L213" s="52">
        <v>-3.1E-2</v>
      </c>
      <c r="M213" s="35" t="s">
        <v>204</v>
      </c>
      <c r="N213" s="51">
        <f t="shared" si="9"/>
        <v>407.8839851857328</v>
      </c>
      <c r="O213" s="38">
        <v>190.31</v>
      </c>
      <c r="P213" s="38">
        <v>103.3</v>
      </c>
      <c r="R213" s="34">
        <v>41688.82</v>
      </c>
      <c r="S213" s="34"/>
      <c r="U213" s="47"/>
    </row>
    <row r="214" spans="3:21" x14ac:dyDescent="0.25">
      <c r="C214" s="35" t="s">
        <v>424</v>
      </c>
      <c r="D214" s="39" t="s">
        <v>205</v>
      </c>
      <c r="E214">
        <v>294.07</v>
      </c>
      <c r="F214" s="38">
        <f t="shared" si="7"/>
        <v>190.75</v>
      </c>
      <c r="G214" s="38">
        <v>103.32</v>
      </c>
      <c r="I214" s="34">
        <v>41528.22</v>
      </c>
      <c r="J214" s="76">
        <v>45230</v>
      </c>
      <c r="K214" s="52">
        <f t="shared" si="8"/>
        <v>-6.9999999999999993E-3</v>
      </c>
      <c r="L214" s="52">
        <v>-3.15E-2</v>
      </c>
      <c r="M214" s="35" t="s">
        <v>205</v>
      </c>
      <c r="N214" s="51">
        <f t="shared" si="9"/>
        <v>404.83164150662543</v>
      </c>
      <c r="O214" s="38">
        <v>190.78</v>
      </c>
      <c r="P214" s="38">
        <v>102.83</v>
      </c>
      <c r="R214" s="34">
        <v>41498.03</v>
      </c>
      <c r="S214" s="34"/>
      <c r="U214" s="47"/>
    </row>
    <row r="215" spans="3:21" x14ac:dyDescent="0.25">
      <c r="D215" s="39" t="s">
        <v>206</v>
      </c>
      <c r="E215">
        <v>294.07</v>
      </c>
      <c r="F215" s="38">
        <f t="shared" si="7"/>
        <v>191.22</v>
      </c>
      <c r="G215" s="38">
        <v>102.85</v>
      </c>
      <c r="I215" s="34">
        <v>41337</v>
      </c>
      <c r="J215" s="76">
        <v>45260</v>
      </c>
      <c r="K215" s="52">
        <f t="shared" si="8"/>
        <v>-7.4999999999999997E-3</v>
      </c>
      <c r="L215" s="52">
        <v>-3.2000000000000001E-2</v>
      </c>
      <c r="M215" s="35" t="s">
        <v>206</v>
      </c>
      <c r="N215" s="51">
        <f t="shared" si="9"/>
        <v>401.79498015560915</v>
      </c>
      <c r="O215" s="38">
        <v>191.25</v>
      </c>
      <c r="P215" s="38">
        <v>102.36</v>
      </c>
      <c r="R215" s="34">
        <v>41306.78</v>
      </c>
      <c r="S215" s="34"/>
      <c r="U215" s="47"/>
    </row>
    <row r="216" spans="3:21" x14ac:dyDescent="0.25">
      <c r="D216" s="39" t="s">
        <v>207</v>
      </c>
      <c r="E216">
        <v>294.07</v>
      </c>
      <c r="F216" s="38">
        <f t="shared" si="7"/>
        <v>191.69</v>
      </c>
      <c r="G216" s="38">
        <v>102.38</v>
      </c>
      <c r="I216" s="34">
        <v>41145.32</v>
      </c>
      <c r="J216" s="76">
        <v>45291</v>
      </c>
      <c r="K216" s="52">
        <f t="shared" si="8"/>
        <v>-8.0000000000000002E-3</v>
      </c>
      <c r="L216" s="52">
        <v>-3.2500000000000001E-2</v>
      </c>
      <c r="M216" s="35" t="s">
        <v>207</v>
      </c>
      <c r="N216" s="51">
        <f t="shared" si="9"/>
        <v>398.77399255334279</v>
      </c>
      <c r="O216" s="38">
        <v>191.72</v>
      </c>
      <c r="P216" s="38">
        <v>101.89</v>
      </c>
      <c r="R216" s="34">
        <v>41115.06</v>
      </c>
      <c r="S216" s="34"/>
      <c r="U216" s="47"/>
    </row>
    <row r="217" spans="3:21" x14ac:dyDescent="0.25">
      <c r="D217" s="39" t="s">
        <v>208</v>
      </c>
      <c r="E217">
        <v>294.07</v>
      </c>
      <c r="F217" s="38">
        <f t="shared" si="7"/>
        <v>192.17</v>
      </c>
      <c r="G217" s="38">
        <v>101.9</v>
      </c>
      <c r="I217" s="34">
        <v>40953.15</v>
      </c>
      <c r="J217" s="76">
        <v>45322</v>
      </c>
      <c r="K217" s="52">
        <f t="shared" si="8"/>
        <v>-8.5000000000000006E-3</v>
      </c>
      <c r="L217" s="52">
        <v>-3.3000000000000002E-2</v>
      </c>
      <c r="M217" s="35" t="s">
        <v>208</v>
      </c>
      <c r="N217" s="51">
        <f t="shared" si="9"/>
        <v>395.76866946706582</v>
      </c>
      <c r="O217" s="38">
        <v>192.2</v>
      </c>
      <c r="P217" s="38">
        <v>101.42</v>
      </c>
      <c r="R217" s="34">
        <v>40922.86</v>
      </c>
      <c r="S217" s="34"/>
      <c r="U217" s="47"/>
    </row>
    <row r="218" spans="3:21" x14ac:dyDescent="0.25">
      <c r="D218" s="39" t="s">
        <v>209</v>
      </c>
      <c r="E218">
        <v>294.07</v>
      </c>
      <c r="F218" s="38">
        <f t="shared" si="7"/>
        <v>192.64</v>
      </c>
      <c r="G218" s="38">
        <v>101.43</v>
      </c>
      <c r="I218" s="34">
        <v>40760.51</v>
      </c>
      <c r="J218" s="76">
        <v>45351</v>
      </c>
      <c r="K218" s="52">
        <f t="shared" si="8"/>
        <v>-9.0000000000000011E-3</v>
      </c>
      <c r="L218" s="52">
        <v>-3.3500000000000002E-2</v>
      </c>
      <c r="M218" s="35" t="s">
        <v>209</v>
      </c>
      <c r="N218" s="51">
        <f t="shared" si="9"/>
        <v>392.77900101192125</v>
      </c>
      <c r="O218" s="38">
        <v>192.67</v>
      </c>
      <c r="P218" s="38">
        <v>100.94</v>
      </c>
      <c r="R218" s="34">
        <v>40730.19</v>
      </c>
      <c r="S218" s="34"/>
      <c r="U218" s="47"/>
    </row>
    <row r="219" spans="3:21" x14ac:dyDescent="0.25">
      <c r="D219" s="39" t="s">
        <v>210</v>
      </c>
      <c r="E219">
        <v>294.07</v>
      </c>
      <c r="F219" s="38">
        <f t="shared" si="7"/>
        <v>193.12</v>
      </c>
      <c r="G219" s="38">
        <v>100.95</v>
      </c>
      <c r="I219" s="34">
        <v>40567.4</v>
      </c>
      <c r="J219" s="76">
        <v>45382</v>
      </c>
      <c r="K219" s="52">
        <f t="shared" si="8"/>
        <v>-9.5000000000000015E-3</v>
      </c>
      <c r="L219" s="52">
        <v>-3.4000000000000002E-2</v>
      </c>
      <c r="M219" s="35" t="s">
        <v>210</v>
      </c>
      <c r="N219" s="51">
        <f t="shared" si="9"/>
        <v>389.80497665237448</v>
      </c>
      <c r="O219" s="38">
        <v>193.15</v>
      </c>
      <c r="P219" s="38">
        <v>100.47</v>
      </c>
      <c r="R219" s="34">
        <v>40537.040000000001</v>
      </c>
      <c r="S219" s="34"/>
      <c r="U219" s="47"/>
    </row>
    <row r="220" spans="3:21" x14ac:dyDescent="0.25">
      <c r="C220" s="35" t="s">
        <v>425</v>
      </c>
      <c r="D220" s="39" t="s">
        <v>211</v>
      </c>
      <c r="E220">
        <v>294.07</v>
      </c>
      <c r="F220" s="38">
        <f t="shared" si="7"/>
        <v>193.6</v>
      </c>
      <c r="G220" s="38">
        <v>100.47</v>
      </c>
      <c r="I220" s="34">
        <v>40373.800000000003</v>
      </c>
      <c r="J220" s="76">
        <v>45412</v>
      </c>
      <c r="K220" s="52">
        <f t="shared" si="8"/>
        <v>-1.0000000000000002E-2</v>
      </c>
      <c r="L220" s="52">
        <v>-3.4500000000000003E-2</v>
      </c>
      <c r="M220" s="35" t="s">
        <v>211</v>
      </c>
      <c r="N220" s="51">
        <f t="shared" si="9"/>
        <v>386.84658520373091</v>
      </c>
      <c r="O220" s="38">
        <v>193.62</v>
      </c>
      <c r="P220" s="38">
        <v>99.99</v>
      </c>
      <c r="R220" s="34">
        <v>40343.42</v>
      </c>
      <c r="S220" s="34"/>
      <c r="U220" s="47"/>
    </row>
    <row r="221" spans="3:21" x14ac:dyDescent="0.25">
      <c r="D221" s="39" t="s">
        <v>212</v>
      </c>
      <c r="E221">
        <v>294.07</v>
      </c>
      <c r="F221" s="38">
        <f t="shared" si="7"/>
        <v>194.07999999999998</v>
      </c>
      <c r="G221" s="38">
        <v>99.99</v>
      </c>
      <c r="I221" s="34">
        <v>40179.730000000003</v>
      </c>
      <c r="J221" s="76">
        <v>45443</v>
      </c>
      <c r="K221" s="52">
        <f t="shared" si="8"/>
        <v>-1.0500000000000002E-2</v>
      </c>
      <c r="L221" s="52">
        <v>-3.5000000000000003E-2</v>
      </c>
      <c r="M221" s="35" t="s">
        <v>212</v>
      </c>
      <c r="N221" s="51">
        <f t="shared" si="9"/>
        <v>383.9038148337454</v>
      </c>
      <c r="O221" s="38">
        <v>194.1</v>
      </c>
      <c r="P221" s="38">
        <v>99.51</v>
      </c>
      <c r="R221" s="34">
        <v>40149.31</v>
      </c>
      <c r="S221" s="34"/>
      <c r="U221" s="47"/>
    </row>
    <row r="222" spans="3:21" x14ac:dyDescent="0.25">
      <c r="D222" s="39" t="s">
        <v>213</v>
      </c>
      <c r="E222">
        <v>294.07</v>
      </c>
      <c r="F222" s="38">
        <f t="shared" si="7"/>
        <v>194.56</v>
      </c>
      <c r="G222" s="38">
        <v>99.51</v>
      </c>
      <c r="I222" s="34">
        <v>39985.17</v>
      </c>
      <c r="J222" s="76">
        <v>45473</v>
      </c>
      <c r="K222" s="52">
        <f t="shared" si="8"/>
        <v>-1.0999999999999996E-2</v>
      </c>
      <c r="L222" s="52">
        <v>-3.5499999999999997E-2</v>
      </c>
      <c r="M222" s="35" t="s">
        <v>213</v>
      </c>
      <c r="N222" s="51">
        <f t="shared" si="9"/>
        <v>380.97665306433208</v>
      </c>
      <c r="O222" s="38">
        <v>194.58</v>
      </c>
      <c r="P222" s="38">
        <v>99.03</v>
      </c>
      <c r="R222" s="34">
        <v>39954.74</v>
      </c>
      <c r="S222" s="34"/>
      <c r="U222" s="47"/>
    </row>
    <row r="223" spans="3:21" x14ac:dyDescent="0.25">
      <c r="D223" s="39" t="s">
        <v>214</v>
      </c>
      <c r="E223">
        <v>294.07</v>
      </c>
      <c r="F223" s="38">
        <f t="shared" si="7"/>
        <v>195.04</v>
      </c>
      <c r="G223" s="38">
        <v>99.03</v>
      </c>
      <c r="I223" s="34">
        <v>39790.129999999997</v>
      </c>
      <c r="J223" s="76">
        <v>45504</v>
      </c>
      <c r="K223" s="52">
        <f t="shared" si="8"/>
        <v>-1.1499999999999996E-2</v>
      </c>
      <c r="L223" s="52">
        <v>-3.5999999999999997E-2</v>
      </c>
      <c r="M223" s="35" t="s">
        <v>214</v>
      </c>
      <c r="N223" s="51">
        <f t="shared" si="9"/>
        <v>378.06508677336421</v>
      </c>
      <c r="O223" s="38">
        <v>195.06</v>
      </c>
      <c r="P223" s="38">
        <v>98.56</v>
      </c>
      <c r="R223" s="34">
        <v>39759.68</v>
      </c>
      <c r="S223" s="34"/>
      <c r="U223" s="47"/>
    </row>
    <row r="224" spans="3:21" x14ac:dyDescent="0.25">
      <c r="D224" s="39" t="s">
        <v>215</v>
      </c>
      <c r="E224">
        <v>294.07</v>
      </c>
      <c r="F224" s="38">
        <f t="shared" ref="F224:F287" si="10">E224-G224</f>
        <v>195.51999999999998</v>
      </c>
      <c r="G224" s="38">
        <v>98.55</v>
      </c>
      <c r="I224" s="34">
        <v>39594.61</v>
      </c>
      <c r="J224" s="76">
        <v>45535</v>
      </c>
      <c r="K224" s="52">
        <f t="shared" ref="K224:K287" si="11">$K$28+L224</f>
        <v>-1.1999999999999997E-2</v>
      </c>
      <c r="L224" s="52">
        <v>-3.6499999999999998E-2</v>
      </c>
      <c r="M224" s="35" t="s">
        <v>215</v>
      </c>
      <c r="N224" s="51">
        <f t="shared" ref="N224:N287" si="12">PMT(K224/12,$E$8,-$E$3)</f>
        <v>375.16910219657245</v>
      </c>
      <c r="O224" s="38">
        <v>195.54</v>
      </c>
      <c r="P224" s="38">
        <v>98.07</v>
      </c>
      <c r="R224" s="34">
        <v>39564.129999999997</v>
      </c>
      <c r="S224" s="34"/>
      <c r="U224" s="47"/>
    </row>
    <row r="225" spans="3:21" x14ac:dyDescent="0.25">
      <c r="D225" s="39" t="s">
        <v>216</v>
      </c>
      <c r="E225">
        <v>294.07</v>
      </c>
      <c r="F225" s="38">
        <f t="shared" si="10"/>
        <v>196.01</v>
      </c>
      <c r="G225" s="38">
        <v>98.06</v>
      </c>
      <c r="I225" s="34">
        <v>39398.61</v>
      </c>
      <c r="J225" s="76">
        <v>45565</v>
      </c>
      <c r="K225" s="52">
        <f t="shared" si="11"/>
        <v>-1.2499999999999997E-2</v>
      </c>
      <c r="L225" s="52">
        <v>-3.6999999999999998E-2</v>
      </c>
      <c r="M225" s="35" t="s">
        <v>216</v>
      </c>
      <c r="N225" s="51">
        <f t="shared" si="12"/>
        <v>372.2886849295341</v>
      </c>
      <c r="O225" s="38">
        <v>196.02</v>
      </c>
      <c r="P225" s="38">
        <v>97.59</v>
      </c>
      <c r="R225" s="34">
        <v>39368.11</v>
      </c>
      <c r="S225" s="34"/>
      <c r="U225" s="47"/>
    </row>
    <row r="226" spans="3:21" x14ac:dyDescent="0.25">
      <c r="C226" s="35" t="s">
        <v>426</v>
      </c>
      <c r="D226" s="39" t="s">
        <v>217</v>
      </c>
      <c r="E226">
        <v>294.07</v>
      </c>
      <c r="F226" s="38">
        <f t="shared" si="10"/>
        <v>196.49</v>
      </c>
      <c r="G226" s="38">
        <v>97.58</v>
      </c>
      <c r="I226" s="34">
        <v>39202.120000000003</v>
      </c>
      <c r="J226" s="76">
        <v>45596</v>
      </c>
      <c r="K226" s="52">
        <f t="shared" si="11"/>
        <v>-1.2999999999999998E-2</v>
      </c>
      <c r="L226" s="52">
        <v>-3.7499999999999999E-2</v>
      </c>
      <c r="M226" s="35" t="s">
        <v>217</v>
      </c>
      <c r="N226" s="51">
        <f t="shared" si="12"/>
        <v>369.42381992975777</v>
      </c>
      <c r="O226" s="38">
        <v>196.51</v>
      </c>
      <c r="P226" s="38">
        <v>97.11</v>
      </c>
      <c r="R226" s="34">
        <v>39171.599999999999</v>
      </c>
      <c r="S226" s="34"/>
      <c r="U226" s="47"/>
    </row>
    <row r="227" spans="3:21" x14ac:dyDescent="0.25">
      <c r="D227" s="39" t="s">
        <v>218</v>
      </c>
      <c r="E227">
        <v>294.07</v>
      </c>
      <c r="F227" s="38">
        <f t="shared" si="10"/>
        <v>196.98</v>
      </c>
      <c r="G227" s="38">
        <v>97.09</v>
      </c>
      <c r="I227" s="34">
        <v>39005.14</v>
      </c>
      <c r="J227" s="76">
        <v>45626</v>
      </c>
      <c r="K227" s="52">
        <f t="shared" si="11"/>
        <v>-1.3499999999999998E-2</v>
      </c>
      <c r="L227" s="52">
        <v>-3.7999999999999999E-2</v>
      </c>
      <c r="M227" s="35" t="s">
        <v>218</v>
      </c>
      <c r="N227" s="51">
        <f t="shared" si="12"/>
        <v>366.5744915188597</v>
      </c>
      <c r="O227" s="38">
        <v>196.99</v>
      </c>
      <c r="P227" s="38">
        <v>96.62</v>
      </c>
      <c r="R227" s="34">
        <v>38974.61</v>
      </c>
      <c r="S227" s="34"/>
      <c r="U227" s="47"/>
    </row>
    <row r="228" spans="3:21" x14ac:dyDescent="0.25">
      <c r="D228" s="39" t="s">
        <v>219</v>
      </c>
      <c r="E228">
        <v>294.07</v>
      </c>
      <c r="F228" s="38">
        <f t="shared" si="10"/>
        <v>197.47</v>
      </c>
      <c r="G228" s="38">
        <v>96.6</v>
      </c>
      <c r="I228" s="34">
        <v>38807.68</v>
      </c>
      <c r="J228" s="76">
        <v>45657</v>
      </c>
      <c r="K228" s="52">
        <f t="shared" si="11"/>
        <v>-1.3999999999999999E-2</v>
      </c>
      <c r="L228" s="52">
        <v>-3.85E-2</v>
      </c>
      <c r="M228" s="35" t="s">
        <v>219</v>
      </c>
      <c r="N228" s="51">
        <f t="shared" si="12"/>
        <v>363.74068338483227</v>
      </c>
      <c r="O228" s="38">
        <v>197.48</v>
      </c>
      <c r="P228" s="38">
        <v>96.14</v>
      </c>
      <c r="R228" s="34">
        <v>38777.14</v>
      </c>
      <c r="S228" s="34"/>
      <c r="U228" s="47"/>
    </row>
    <row r="229" spans="3:21" x14ac:dyDescent="0.25">
      <c r="D229" s="39" t="s">
        <v>220</v>
      </c>
      <c r="E229">
        <v>294.07</v>
      </c>
      <c r="F229" s="38">
        <f t="shared" si="10"/>
        <v>197.95999999999998</v>
      </c>
      <c r="G229" s="38">
        <v>96.11</v>
      </c>
      <c r="I229" s="34">
        <v>38609.730000000003</v>
      </c>
      <c r="J229" s="76">
        <v>45688</v>
      </c>
      <c r="K229" s="52">
        <f t="shared" si="11"/>
        <v>-1.4499999999999999E-2</v>
      </c>
      <c r="L229" s="52">
        <v>-3.9E-2</v>
      </c>
      <c r="M229" s="35" t="s">
        <v>220</v>
      </c>
      <c r="N229" s="51">
        <f t="shared" si="12"/>
        <v>360.92237858440382</v>
      </c>
      <c r="O229" s="38">
        <v>197.96</v>
      </c>
      <c r="P229" s="38">
        <v>95.65</v>
      </c>
      <c r="R229" s="34">
        <v>38579.17</v>
      </c>
      <c r="S229" s="34"/>
      <c r="U229" s="47"/>
    </row>
    <row r="230" spans="3:21" x14ac:dyDescent="0.25">
      <c r="D230" s="39" t="s">
        <v>221</v>
      </c>
      <c r="E230">
        <v>294.07</v>
      </c>
      <c r="F230" s="38">
        <f t="shared" si="10"/>
        <v>198.45</v>
      </c>
      <c r="G230" s="38">
        <v>95.62</v>
      </c>
      <c r="I230" s="34">
        <v>38411.279999999999</v>
      </c>
      <c r="J230" s="76">
        <v>45716</v>
      </c>
      <c r="K230" s="52">
        <f t="shared" si="11"/>
        <v>-1.4999999999999999E-2</v>
      </c>
      <c r="L230" s="52">
        <v>-3.95E-2</v>
      </c>
      <c r="M230" s="35" t="s">
        <v>221</v>
      </c>
      <c r="N230" s="51">
        <f t="shared" si="12"/>
        <v>358.11955954549001</v>
      </c>
      <c r="O230" s="38">
        <v>198.45</v>
      </c>
      <c r="P230" s="38">
        <v>95.16</v>
      </c>
      <c r="R230" s="34">
        <v>38380.720000000001</v>
      </c>
      <c r="S230" s="34"/>
      <c r="U230" s="47"/>
    </row>
    <row r="231" spans="3:21" x14ac:dyDescent="0.25">
      <c r="D231" s="39" t="s">
        <v>222</v>
      </c>
      <c r="E231">
        <v>294.07</v>
      </c>
      <c r="F231" s="38">
        <f t="shared" si="10"/>
        <v>198.94</v>
      </c>
      <c r="G231" s="38">
        <v>95.13</v>
      </c>
      <c r="I231" s="34">
        <v>38212.35</v>
      </c>
      <c r="J231" s="76">
        <v>45747</v>
      </c>
      <c r="K231" s="52">
        <f t="shared" si="11"/>
        <v>-1.55E-2</v>
      </c>
      <c r="L231" s="52">
        <v>-0.04</v>
      </c>
      <c r="M231" s="35" t="s">
        <v>222</v>
      </c>
      <c r="N231" s="51">
        <f t="shared" si="12"/>
        <v>355.33220806973424</v>
      </c>
      <c r="O231" s="38">
        <v>198.94</v>
      </c>
      <c r="P231" s="38">
        <v>94.67</v>
      </c>
      <c r="R231" s="34">
        <v>38181.78</v>
      </c>
      <c r="S231" s="34"/>
      <c r="U231" s="47"/>
    </row>
    <row r="232" spans="3:21" x14ac:dyDescent="0.25">
      <c r="C232" s="35" t="s">
        <v>427</v>
      </c>
      <c r="D232" s="39" t="s">
        <v>223</v>
      </c>
      <c r="E232">
        <v>294.07</v>
      </c>
      <c r="F232" s="38">
        <f t="shared" si="10"/>
        <v>199.43</v>
      </c>
      <c r="G232" s="38">
        <v>94.64</v>
      </c>
      <c r="I232" s="34">
        <v>38012.92</v>
      </c>
      <c r="J232" s="76">
        <v>45777</v>
      </c>
      <c r="K232" s="52">
        <f t="shared" si="11"/>
        <v>-1.6E-2</v>
      </c>
      <c r="L232" s="52">
        <v>-4.0500000000000001E-2</v>
      </c>
      <c r="M232" s="35" t="s">
        <v>223</v>
      </c>
      <c r="N232" s="51">
        <f t="shared" si="12"/>
        <v>352.56030533513871</v>
      </c>
      <c r="O232" s="38">
        <v>199.43</v>
      </c>
      <c r="P232" s="38">
        <v>94.18</v>
      </c>
      <c r="R232" s="34">
        <v>37982.339999999997</v>
      </c>
      <c r="S232" s="34"/>
      <c r="U232" s="47"/>
    </row>
    <row r="233" spans="3:21" x14ac:dyDescent="0.25">
      <c r="D233" s="39" t="s">
        <v>224</v>
      </c>
      <c r="E233">
        <v>294.07</v>
      </c>
      <c r="F233" s="38">
        <f t="shared" si="10"/>
        <v>199.92</v>
      </c>
      <c r="G233" s="38">
        <v>94.15</v>
      </c>
      <c r="I233" s="34">
        <v>37813</v>
      </c>
      <c r="J233" s="76">
        <v>45808</v>
      </c>
      <c r="K233" s="52">
        <f t="shared" si="11"/>
        <v>-1.6500000000000001E-2</v>
      </c>
      <c r="L233" s="52">
        <v>-4.1000000000000002E-2</v>
      </c>
      <c r="M233" s="35" t="s">
        <v>224</v>
      </c>
      <c r="N233" s="51">
        <f t="shared" si="12"/>
        <v>349.80383189878233</v>
      </c>
      <c r="O233" s="38">
        <v>199.93</v>
      </c>
      <c r="P233" s="38">
        <v>93.69</v>
      </c>
      <c r="R233" s="34">
        <v>37782.42</v>
      </c>
      <c r="S233" s="34"/>
      <c r="U233" s="47"/>
    </row>
    <row r="234" spans="3:21" x14ac:dyDescent="0.25">
      <c r="D234" s="39" t="s">
        <v>225</v>
      </c>
      <c r="E234">
        <v>294.07</v>
      </c>
      <c r="F234" s="38">
        <f t="shared" si="10"/>
        <v>200.42</v>
      </c>
      <c r="G234" s="38">
        <v>93.65</v>
      </c>
      <c r="I234" s="34">
        <v>37612.58</v>
      </c>
      <c r="J234" s="76">
        <v>45838</v>
      </c>
      <c r="K234" s="52">
        <f t="shared" si="11"/>
        <v>-1.7000000000000001E-2</v>
      </c>
      <c r="L234" s="52">
        <v>-4.1500000000000002E-2</v>
      </c>
      <c r="M234" s="35" t="s">
        <v>225</v>
      </c>
      <c r="N234" s="51">
        <f t="shared" si="12"/>
        <v>347.06276769962824</v>
      </c>
      <c r="O234" s="38">
        <v>200.42</v>
      </c>
      <c r="P234" s="38">
        <v>93.2</v>
      </c>
      <c r="R234" s="34">
        <v>37582</v>
      </c>
      <c r="S234" s="34"/>
      <c r="U234" s="47"/>
    </row>
    <row r="235" spans="3:21" x14ac:dyDescent="0.25">
      <c r="D235" s="39" t="s">
        <v>226</v>
      </c>
      <c r="E235">
        <v>294.07</v>
      </c>
      <c r="F235" s="38">
        <f t="shared" si="10"/>
        <v>200.92</v>
      </c>
      <c r="G235" s="38">
        <v>93.15</v>
      </c>
      <c r="I235" s="34">
        <v>37411.67</v>
      </c>
      <c r="J235" s="76">
        <v>45869</v>
      </c>
      <c r="K235" s="52">
        <f t="shared" si="11"/>
        <v>-1.7500000000000002E-2</v>
      </c>
      <c r="L235" s="52">
        <v>-4.2000000000000003E-2</v>
      </c>
      <c r="M235" s="35" t="s">
        <v>226</v>
      </c>
      <c r="N235" s="51">
        <f t="shared" si="12"/>
        <v>344.33709206141731</v>
      </c>
      <c r="O235" s="38">
        <v>200.91</v>
      </c>
      <c r="P235" s="38">
        <v>92.7</v>
      </c>
      <c r="R235" s="34">
        <v>37381.089999999997</v>
      </c>
      <c r="S235" s="34"/>
      <c r="U235" s="47"/>
    </row>
    <row r="236" spans="3:21" x14ac:dyDescent="0.25">
      <c r="D236" s="39" t="s">
        <v>227</v>
      </c>
      <c r="E236">
        <v>294.07</v>
      </c>
      <c r="F236" s="38">
        <f t="shared" si="10"/>
        <v>201.41</v>
      </c>
      <c r="G236" s="38">
        <v>92.66</v>
      </c>
      <c r="I236" s="34">
        <v>37210.26</v>
      </c>
      <c r="J236" s="76">
        <v>45900</v>
      </c>
      <c r="K236" s="52">
        <f t="shared" si="11"/>
        <v>-1.8000000000000002E-2</v>
      </c>
      <c r="L236" s="52">
        <v>-4.2500000000000003E-2</v>
      </c>
      <c r="M236" s="35" t="s">
        <v>227</v>
      </c>
      <c r="N236" s="51">
        <f t="shared" si="12"/>
        <v>341.62678369564821</v>
      </c>
      <c r="O236" s="38">
        <v>201.41</v>
      </c>
      <c r="P236" s="38">
        <v>92.21</v>
      </c>
      <c r="R236" s="34">
        <v>37179.68</v>
      </c>
      <c r="S236" s="34"/>
      <c r="U236" s="47"/>
    </row>
    <row r="237" spans="3:21" x14ac:dyDescent="0.25">
      <c r="D237" s="39" t="s">
        <v>228</v>
      </c>
      <c r="E237">
        <v>294.07</v>
      </c>
      <c r="F237" s="38">
        <f t="shared" si="10"/>
        <v>201.91</v>
      </c>
      <c r="G237" s="38">
        <v>92.16</v>
      </c>
      <c r="I237" s="34">
        <v>37008.35</v>
      </c>
      <c r="J237" s="76">
        <v>45930</v>
      </c>
      <c r="K237" s="52">
        <f t="shared" si="11"/>
        <v>-1.8499999999999996E-2</v>
      </c>
      <c r="L237" s="52">
        <v>-4.2999999999999997E-2</v>
      </c>
      <c r="M237" s="35" t="s">
        <v>228</v>
      </c>
      <c r="N237" s="51">
        <f t="shared" si="12"/>
        <v>338.93182070464303</v>
      </c>
      <c r="O237" s="38">
        <v>201.9</v>
      </c>
      <c r="P237" s="38">
        <v>91.71</v>
      </c>
      <c r="R237" s="34">
        <v>36977.769999999997</v>
      </c>
      <c r="S237" s="34"/>
      <c r="U237" s="47"/>
    </row>
    <row r="238" spans="3:21" x14ac:dyDescent="0.25">
      <c r="C238" s="35" t="s">
        <v>428</v>
      </c>
      <c r="D238" s="39" t="s">
        <v>229</v>
      </c>
      <c r="E238">
        <v>294.07</v>
      </c>
      <c r="F238" s="38">
        <f t="shared" si="10"/>
        <v>202.41</v>
      </c>
      <c r="G238" s="38">
        <v>91.66</v>
      </c>
      <c r="I238" s="34">
        <v>36805.94</v>
      </c>
      <c r="J238" s="76">
        <v>45961</v>
      </c>
      <c r="K238" s="52">
        <f t="shared" si="11"/>
        <v>-1.8999999999999996E-2</v>
      </c>
      <c r="L238" s="52">
        <v>-4.3499999999999997E-2</v>
      </c>
      <c r="M238" s="35" t="s">
        <v>229</v>
      </c>
      <c r="N238" s="51">
        <f t="shared" si="12"/>
        <v>336.25218058469693</v>
      </c>
      <c r="O238" s="38">
        <v>202.4</v>
      </c>
      <c r="P238" s="38">
        <v>91.21</v>
      </c>
      <c r="R238" s="34">
        <v>36775.370000000003</v>
      </c>
      <c r="S238" s="34"/>
      <c r="U238" s="47"/>
    </row>
    <row r="239" spans="3:21" x14ac:dyDescent="0.25">
      <c r="D239" s="39" t="s">
        <v>230</v>
      </c>
      <c r="E239">
        <v>294.07</v>
      </c>
      <c r="F239" s="38">
        <f t="shared" si="10"/>
        <v>202.91</v>
      </c>
      <c r="G239" s="38">
        <v>91.16</v>
      </c>
      <c r="I239" s="34">
        <v>36603.03</v>
      </c>
      <c r="J239" s="76">
        <v>45991</v>
      </c>
      <c r="K239" s="52">
        <f t="shared" si="11"/>
        <v>-1.9499999999999997E-2</v>
      </c>
      <c r="L239" s="52">
        <v>-4.3999999999999997E-2</v>
      </c>
      <c r="M239" s="35" t="s">
        <v>230</v>
      </c>
      <c r="N239" s="51">
        <f t="shared" si="12"/>
        <v>333.58784022931155</v>
      </c>
      <c r="O239" s="38">
        <v>202.9</v>
      </c>
      <c r="P239" s="38">
        <v>90.71</v>
      </c>
      <c r="R239" s="34">
        <v>36572.47</v>
      </c>
      <c r="S239" s="34"/>
      <c r="U239" s="47"/>
    </row>
    <row r="240" spans="3:21" x14ac:dyDescent="0.25">
      <c r="D240" s="39" t="s">
        <v>231</v>
      </c>
      <c r="E240">
        <v>294.07</v>
      </c>
      <c r="F240" s="38">
        <f t="shared" si="10"/>
        <v>203.42</v>
      </c>
      <c r="G240" s="38">
        <v>90.65</v>
      </c>
      <c r="I240" s="34">
        <v>36399.620000000003</v>
      </c>
      <c r="J240" s="76">
        <v>46022</v>
      </c>
      <c r="K240" s="52">
        <f t="shared" si="11"/>
        <v>-1.9999999999999997E-2</v>
      </c>
      <c r="L240" s="52">
        <v>-4.4499999999999998E-2</v>
      </c>
      <c r="M240" s="35" t="s">
        <v>231</v>
      </c>
      <c r="N240" s="51">
        <f t="shared" si="12"/>
        <v>330.93877593251227</v>
      </c>
      <c r="O240" s="38">
        <v>203.4</v>
      </c>
      <c r="P240" s="38">
        <v>90.21</v>
      </c>
      <c r="R240" s="34">
        <v>36369.06</v>
      </c>
      <c r="S240" s="34"/>
      <c r="U240" s="47"/>
    </row>
    <row r="241" spans="3:21" x14ac:dyDescent="0.25">
      <c r="D241" s="39" t="s">
        <v>232</v>
      </c>
      <c r="E241">
        <v>294.07</v>
      </c>
      <c r="F241" s="38">
        <f t="shared" si="10"/>
        <v>203.92</v>
      </c>
      <c r="G241" s="38">
        <v>90.15</v>
      </c>
      <c r="I241" s="34">
        <v>36195.699999999997</v>
      </c>
      <c r="J241" s="76">
        <v>46053</v>
      </c>
      <c r="K241" s="52">
        <f t="shared" si="11"/>
        <v>-2.0499999999999997E-2</v>
      </c>
      <c r="L241" s="52">
        <v>-4.4999999999999998E-2</v>
      </c>
      <c r="M241" s="35" t="s">
        <v>232</v>
      </c>
      <c r="N241" s="51">
        <f t="shared" si="12"/>
        <v>328.3049633922451</v>
      </c>
      <c r="O241" s="38">
        <v>203.9</v>
      </c>
      <c r="P241" s="38">
        <v>89.71</v>
      </c>
      <c r="R241" s="34">
        <v>36165.160000000003</v>
      </c>
      <c r="S241" s="34"/>
      <c r="U241" s="47"/>
    </row>
    <row r="242" spans="3:21" x14ac:dyDescent="0.25">
      <c r="D242" s="39" t="s">
        <v>233</v>
      </c>
      <c r="E242">
        <v>294.07</v>
      </c>
      <c r="F242" s="38">
        <f t="shared" si="10"/>
        <v>204.43</v>
      </c>
      <c r="G242" s="38">
        <v>89.64</v>
      </c>
      <c r="I242" s="34">
        <v>35991.279999999999</v>
      </c>
      <c r="J242" s="76">
        <v>46081</v>
      </c>
      <c r="K242" s="52">
        <f t="shared" si="11"/>
        <v>-2.0999999999999998E-2</v>
      </c>
      <c r="L242" s="52">
        <v>-4.5499999999999999E-2</v>
      </c>
      <c r="M242" s="35" t="s">
        <v>233</v>
      </c>
      <c r="N242" s="51">
        <f t="shared" si="12"/>
        <v>325.68637771385647</v>
      </c>
      <c r="O242" s="38">
        <v>204.41</v>
      </c>
      <c r="P242" s="38">
        <v>89.21</v>
      </c>
      <c r="R242" s="34">
        <v>35960.75</v>
      </c>
      <c r="S242" s="34"/>
      <c r="U242" s="47"/>
    </row>
    <row r="243" spans="3:21" x14ac:dyDescent="0.25">
      <c r="D243" s="39" t="s">
        <v>234</v>
      </c>
      <c r="E243">
        <v>294.07</v>
      </c>
      <c r="F243" s="38">
        <f t="shared" si="10"/>
        <v>204.93</v>
      </c>
      <c r="G243" s="38">
        <v>89.14</v>
      </c>
      <c r="I243" s="34">
        <v>35786.35</v>
      </c>
      <c r="J243" s="76">
        <v>46112</v>
      </c>
      <c r="K243" s="52">
        <f t="shared" si="11"/>
        <v>-2.1499999999999998E-2</v>
      </c>
      <c r="L243" s="52">
        <v>-4.5999999999999999E-2</v>
      </c>
      <c r="M243" s="35" t="s">
        <v>234</v>
      </c>
      <c r="N243" s="51">
        <f t="shared" si="12"/>
        <v>323.08299341365182</v>
      </c>
      <c r="O243" s="38">
        <v>204.91</v>
      </c>
      <c r="P243" s="38">
        <v>88.7</v>
      </c>
      <c r="R243" s="34">
        <v>35755.839999999997</v>
      </c>
      <c r="S243" s="34"/>
      <c r="U243" s="47"/>
    </row>
    <row r="244" spans="3:21" x14ac:dyDescent="0.25">
      <c r="C244" s="35" t="s">
        <v>429</v>
      </c>
      <c r="D244" s="39" t="s">
        <v>235</v>
      </c>
      <c r="E244">
        <v>294.07</v>
      </c>
      <c r="F244" s="38">
        <f t="shared" si="10"/>
        <v>205.44</v>
      </c>
      <c r="G244" s="38">
        <v>88.63</v>
      </c>
      <c r="I244" s="34">
        <v>35580.910000000003</v>
      </c>
      <c r="J244" s="76">
        <v>46142</v>
      </c>
      <c r="K244" s="52">
        <f t="shared" si="11"/>
        <v>-2.1999999999999999E-2</v>
      </c>
      <c r="L244" s="52">
        <v>-4.65E-2</v>
      </c>
      <c r="M244" s="35" t="s">
        <v>235</v>
      </c>
      <c r="N244" s="51">
        <f t="shared" si="12"/>
        <v>320.49478442253309</v>
      </c>
      <c r="O244" s="38">
        <v>205.42</v>
      </c>
      <c r="P244" s="38">
        <v>88.2</v>
      </c>
      <c r="R244" s="34">
        <v>35550.42</v>
      </c>
      <c r="S244" s="34"/>
      <c r="U244" s="47"/>
    </row>
    <row r="245" spans="3:21" x14ac:dyDescent="0.25">
      <c r="D245" s="39" t="s">
        <v>236</v>
      </c>
      <c r="E245">
        <v>294.07</v>
      </c>
      <c r="F245" s="38">
        <f t="shared" si="10"/>
        <v>205.95</v>
      </c>
      <c r="G245" s="38">
        <v>88.12</v>
      </c>
      <c r="I245" s="34">
        <v>35374.97</v>
      </c>
      <c r="J245" s="76">
        <v>46173</v>
      </c>
      <c r="K245" s="52">
        <f t="shared" si="11"/>
        <v>-2.2499999999999999E-2</v>
      </c>
      <c r="L245" s="52">
        <v>-4.7E-2</v>
      </c>
      <c r="M245" s="35" t="s">
        <v>236</v>
      </c>
      <c r="N245" s="51">
        <f t="shared" si="12"/>
        <v>317.92172408971464</v>
      </c>
      <c r="O245" s="38">
        <v>205.92</v>
      </c>
      <c r="P245" s="38">
        <v>87.69</v>
      </c>
      <c r="R245" s="34">
        <v>35344.5</v>
      </c>
      <c r="S245" s="34"/>
      <c r="U245" s="47"/>
    </row>
    <row r="246" spans="3:21" x14ac:dyDescent="0.25">
      <c r="D246" s="39" t="s">
        <v>237</v>
      </c>
      <c r="E246">
        <v>294.07</v>
      </c>
      <c r="F246" s="38">
        <f t="shared" si="10"/>
        <v>206.45999999999998</v>
      </c>
      <c r="G246" s="38">
        <v>87.61</v>
      </c>
      <c r="I246" s="34">
        <v>35168.51</v>
      </c>
      <c r="J246" s="76">
        <v>46203</v>
      </c>
      <c r="K246" s="52">
        <f t="shared" si="11"/>
        <v>-2.3E-2</v>
      </c>
      <c r="L246" s="52">
        <v>-4.7500000000000001E-2</v>
      </c>
      <c r="M246" s="35" t="s">
        <v>237</v>
      </c>
      <c r="N246" s="51">
        <f t="shared" si="12"/>
        <v>315.36378518651543</v>
      </c>
      <c r="O246" s="38">
        <v>206.43</v>
      </c>
      <c r="P246" s="38">
        <v>87.18</v>
      </c>
      <c r="R246" s="34">
        <v>35138.07</v>
      </c>
      <c r="S246" s="34"/>
      <c r="U246" s="47"/>
    </row>
    <row r="247" spans="3:21" x14ac:dyDescent="0.25">
      <c r="D247" s="39" t="s">
        <v>238</v>
      </c>
      <c r="E247">
        <v>294.07</v>
      </c>
      <c r="F247" s="38">
        <f t="shared" si="10"/>
        <v>206.97</v>
      </c>
      <c r="G247" s="38">
        <v>87.1</v>
      </c>
      <c r="I247" s="34">
        <v>34961.550000000003</v>
      </c>
      <c r="J247" s="76">
        <v>46234</v>
      </c>
      <c r="K247" s="52">
        <f t="shared" si="11"/>
        <v>-2.35E-2</v>
      </c>
      <c r="L247" s="52">
        <v>-4.8000000000000001E-2</v>
      </c>
      <c r="M247" s="35" t="s">
        <v>238</v>
      </c>
      <c r="N247" s="51">
        <f t="shared" si="12"/>
        <v>312.82093991022703</v>
      </c>
      <c r="O247" s="38">
        <v>206.94</v>
      </c>
      <c r="P247" s="38">
        <v>86.67</v>
      </c>
      <c r="R247" s="34">
        <v>34931.129999999997</v>
      </c>
      <c r="S247" s="34"/>
      <c r="U247" s="47"/>
    </row>
    <row r="248" spans="3:21" x14ac:dyDescent="0.25">
      <c r="D248" s="39" t="s">
        <v>239</v>
      </c>
      <c r="E248">
        <v>294.07</v>
      </c>
      <c r="F248" s="38">
        <f t="shared" si="10"/>
        <v>207.48</v>
      </c>
      <c r="G248" s="38">
        <v>86.59</v>
      </c>
      <c r="I248" s="34">
        <v>34754.07</v>
      </c>
      <c r="J248" s="76">
        <v>46265</v>
      </c>
      <c r="K248" s="52">
        <f t="shared" si="11"/>
        <v>-2.4E-2</v>
      </c>
      <c r="L248" s="52">
        <v>-4.8500000000000001E-2</v>
      </c>
      <c r="M248" s="35" t="s">
        <v>239</v>
      </c>
      <c r="N248" s="51">
        <f t="shared" si="12"/>
        <v>310.29315988805718</v>
      </c>
      <c r="O248" s="38">
        <v>207.45</v>
      </c>
      <c r="P248" s="38">
        <v>86.16</v>
      </c>
      <c r="R248" s="34">
        <v>34723.68</v>
      </c>
      <c r="S248" s="34"/>
      <c r="U248" s="47"/>
    </row>
    <row r="249" spans="3:21" x14ac:dyDescent="0.25">
      <c r="D249" s="39" t="s">
        <v>240</v>
      </c>
      <c r="E249">
        <v>294.07</v>
      </c>
      <c r="F249" s="38">
        <f t="shared" si="10"/>
        <v>208</v>
      </c>
      <c r="G249" s="38">
        <v>86.07</v>
      </c>
      <c r="I249" s="34">
        <v>34546.080000000002</v>
      </c>
      <c r="J249" s="76">
        <v>46295</v>
      </c>
      <c r="K249" s="52">
        <f t="shared" si="11"/>
        <v>-2.4500000000000001E-2</v>
      </c>
      <c r="L249" s="52">
        <v>-4.9000000000000002E-2</v>
      </c>
      <c r="M249" s="35" t="s">
        <v>240</v>
      </c>
      <c r="N249" s="51">
        <f t="shared" si="12"/>
        <v>307.7804161811456</v>
      </c>
      <c r="O249" s="38">
        <v>207.96</v>
      </c>
      <c r="P249" s="38">
        <v>85.65</v>
      </c>
      <c r="R249" s="34">
        <v>34515.71</v>
      </c>
      <c r="S249" s="34"/>
      <c r="U249" s="47"/>
    </row>
    <row r="250" spans="3:21" x14ac:dyDescent="0.25">
      <c r="C250" s="35" t="s">
        <v>430</v>
      </c>
      <c r="D250" s="39" t="s">
        <v>241</v>
      </c>
      <c r="E250">
        <v>294.07</v>
      </c>
      <c r="F250" s="38">
        <f t="shared" si="10"/>
        <v>208.51</v>
      </c>
      <c r="G250" s="38">
        <v>85.56</v>
      </c>
      <c r="I250" s="34">
        <v>34337.57</v>
      </c>
      <c r="J250" s="76">
        <v>46326</v>
      </c>
      <c r="K250" s="52">
        <f t="shared" si="11"/>
        <v>-2.5000000000000001E-2</v>
      </c>
      <c r="L250" s="52">
        <v>-4.9500000000000002E-2</v>
      </c>
      <c r="M250" s="35" t="s">
        <v>241</v>
      </c>
      <c r="N250" s="51">
        <f t="shared" si="12"/>
        <v>305.28267928865318</v>
      </c>
      <c r="O250" s="38">
        <v>208.48</v>
      </c>
      <c r="P250" s="38">
        <v>85.14</v>
      </c>
      <c r="R250" s="34">
        <v>34307.24</v>
      </c>
      <c r="S250" s="34"/>
      <c r="U250" s="47"/>
    </row>
    <row r="251" spans="3:21" x14ac:dyDescent="0.25">
      <c r="D251" s="39" t="s">
        <v>242</v>
      </c>
      <c r="E251">
        <v>294.07</v>
      </c>
      <c r="F251" s="38">
        <f t="shared" si="10"/>
        <v>209.02999999999997</v>
      </c>
      <c r="G251" s="38">
        <v>85.04</v>
      </c>
      <c r="I251" s="34">
        <v>34128.550000000003</v>
      </c>
      <c r="J251" s="76">
        <v>46356</v>
      </c>
      <c r="K251" s="52">
        <f t="shared" si="11"/>
        <v>-2.5500000000000002E-2</v>
      </c>
      <c r="L251" s="52">
        <v>-0.05</v>
      </c>
      <c r="M251" s="35" t="s">
        <v>242</v>
      </c>
      <c r="N251" s="51">
        <f t="shared" si="12"/>
        <v>302.79991915192289</v>
      </c>
      <c r="O251" s="38">
        <v>208.99</v>
      </c>
      <c r="P251" s="38">
        <v>84.62</v>
      </c>
      <c r="R251" s="34">
        <v>34098.25</v>
      </c>
      <c r="S251" s="34"/>
      <c r="U251" s="47"/>
    </row>
    <row r="252" spans="3:21" x14ac:dyDescent="0.25">
      <c r="D252" s="39" t="s">
        <v>243</v>
      </c>
      <c r="E252">
        <v>294.07</v>
      </c>
      <c r="F252" s="38">
        <f t="shared" si="10"/>
        <v>209.54</v>
      </c>
      <c r="G252" s="38">
        <v>84.53</v>
      </c>
      <c r="I252" s="34">
        <v>33919</v>
      </c>
      <c r="J252" s="76">
        <v>46387</v>
      </c>
      <c r="K252" s="52">
        <f t="shared" si="11"/>
        <v>-2.6000000000000002E-2</v>
      </c>
      <c r="L252" s="52">
        <v>-5.0500000000000003E-2</v>
      </c>
      <c r="M252" s="35" t="s">
        <v>243</v>
      </c>
      <c r="N252" s="51">
        <f t="shared" si="12"/>
        <v>300.33210515871008</v>
      </c>
      <c r="O252" s="38">
        <v>209.51</v>
      </c>
      <c r="P252" s="38">
        <v>84.11</v>
      </c>
      <c r="R252" s="34">
        <v>33888.74</v>
      </c>
      <c r="S252" s="34"/>
      <c r="U252" s="47"/>
    </row>
    <row r="253" spans="3:21" x14ac:dyDescent="0.25">
      <c r="D253" s="39" t="s">
        <v>244</v>
      </c>
      <c r="E253">
        <v>294.07</v>
      </c>
      <c r="F253" s="38">
        <f t="shared" si="10"/>
        <v>210.06</v>
      </c>
      <c r="G253" s="38">
        <v>84.01</v>
      </c>
      <c r="I253" s="34">
        <v>33708.94</v>
      </c>
      <c r="J253" s="76">
        <v>46418</v>
      </c>
      <c r="K253" s="52">
        <f t="shared" si="11"/>
        <v>-2.6499999999999996E-2</v>
      </c>
      <c r="L253" s="52">
        <v>-5.0999999999999997E-2</v>
      </c>
      <c r="M253" s="35" t="s">
        <v>244</v>
      </c>
      <c r="N253" s="51">
        <f t="shared" si="12"/>
        <v>297.87920614748231</v>
      </c>
      <c r="O253" s="38">
        <v>210.02</v>
      </c>
      <c r="P253" s="38">
        <v>83.59</v>
      </c>
      <c r="R253" s="34">
        <v>33678.720000000001</v>
      </c>
      <c r="S253" s="34"/>
      <c r="U253" s="47"/>
    </row>
    <row r="254" spans="3:21" x14ac:dyDescent="0.25">
      <c r="D254" s="39" t="s">
        <v>245</v>
      </c>
      <c r="E254">
        <v>294.07</v>
      </c>
      <c r="F254" s="38">
        <f t="shared" si="10"/>
        <v>210.57999999999998</v>
      </c>
      <c r="G254" s="38">
        <v>83.49</v>
      </c>
      <c r="I254" s="34">
        <v>33498.36</v>
      </c>
      <c r="J254" s="76">
        <v>46446</v>
      </c>
      <c r="K254" s="52">
        <f t="shared" si="11"/>
        <v>-2.6999999999999996E-2</v>
      </c>
      <c r="L254" s="52">
        <v>-5.1499999999999997E-2</v>
      </c>
      <c r="M254" s="35" t="s">
        <v>245</v>
      </c>
      <c r="N254" s="51">
        <f t="shared" si="12"/>
        <v>295.44119041178698</v>
      </c>
      <c r="O254" s="38">
        <v>210.54</v>
      </c>
      <c r="P254" s="38">
        <v>83.07</v>
      </c>
      <c r="R254" s="34">
        <v>33468.18</v>
      </c>
      <c r="S254" s="34"/>
      <c r="U254" s="47"/>
    </row>
    <row r="255" spans="3:21" x14ac:dyDescent="0.25">
      <c r="D255" s="39" t="s">
        <v>246</v>
      </c>
      <c r="E255">
        <v>294.07</v>
      </c>
      <c r="F255" s="38">
        <f t="shared" si="10"/>
        <v>211.11</v>
      </c>
      <c r="G255" s="38">
        <v>82.96</v>
      </c>
      <c r="I255" s="34">
        <v>33287.26</v>
      </c>
      <c r="J255" s="76">
        <v>46477</v>
      </c>
      <c r="K255" s="52">
        <f t="shared" si="11"/>
        <v>-2.7499999999999997E-2</v>
      </c>
      <c r="L255" s="52">
        <v>-5.1999999999999998E-2</v>
      </c>
      <c r="M255" s="35" t="s">
        <v>246</v>
      </c>
      <c r="N255" s="51">
        <f t="shared" si="12"/>
        <v>293.01802570468635</v>
      </c>
      <c r="O255" s="38">
        <v>211.06</v>
      </c>
      <c r="P255" s="38">
        <v>82.55</v>
      </c>
      <c r="R255" s="34">
        <v>33257.120000000003</v>
      </c>
      <c r="S255" s="34"/>
      <c r="U255" s="47"/>
    </row>
    <row r="256" spans="3:21" x14ac:dyDescent="0.25">
      <c r="C256" s="35" t="s">
        <v>431</v>
      </c>
      <c r="D256" s="39" t="s">
        <v>247</v>
      </c>
      <c r="E256">
        <v>294.07</v>
      </c>
      <c r="F256" s="38">
        <f t="shared" si="10"/>
        <v>211.63</v>
      </c>
      <c r="G256" s="38">
        <v>82.44</v>
      </c>
      <c r="I256" s="34">
        <v>33075.629999999997</v>
      </c>
      <c r="J256" s="76">
        <v>46507</v>
      </c>
      <c r="K256" s="52">
        <f t="shared" si="11"/>
        <v>-2.7999999999999997E-2</v>
      </c>
      <c r="L256" s="52">
        <v>-5.2499999999999998E-2</v>
      </c>
      <c r="M256" s="35" t="s">
        <v>247</v>
      </c>
      <c r="N256" s="51">
        <f t="shared" si="12"/>
        <v>290.60967924325689</v>
      </c>
      <c r="O256" s="38">
        <v>211.58</v>
      </c>
      <c r="P256" s="38">
        <v>82.03</v>
      </c>
      <c r="R256" s="34">
        <v>33045.54</v>
      </c>
      <c r="S256" s="34"/>
      <c r="U256" s="47"/>
    </row>
    <row r="257" spans="3:21" x14ac:dyDescent="0.25">
      <c r="D257" s="39" t="s">
        <v>248</v>
      </c>
      <c r="E257">
        <v>294.07</v>
      </c>
      <c r="F257" s="38">
        <f t="shared" si="10"/>
        <v>212.14999999999998</v>
      </c>
      <c r="G257" s="38">
        <v>81.92</v>
      </c>
      <c r="I257" s="34">
        <v>32863.480000000003</v>
      </c>
      <c r="J257" s="76">
        <v>46538</v>
      </c>
      <c r="K257" s="52">
        <f t="shared" si="11"/>
        <v>-2.8499999999999998E-2</v>
      </c>
      <c r="L257" s="52">
        <v>-5.2999999999999999E-2</v>
      </c>
      <c r="M257" s="35" t="s">
        <v>248</v>
      </c>
      <c r="N257" s="51">
        <f t="shared" si="12"/>
        <v>288.21611771315446</v>
      </c>
      <c r="O257" s="38">
        <v>212.1</v>
      </c>
      <c r="P257" s="38">
        <v>81.510000000000005</v>
      </c>
      <c r="R257" s="34">
        <v>32833.43</v>
      </c>
      <c r="S257" s="34"/>
      <c r="U257" s="47"/>
    </row>
    <row r="258" spans="3:21" x14ac:dyDescent="0.25">
      <c r="D258" s="39" t="s">
        <v>249</v>
      </c>
      <c r="E258">
        <v>294.07</v>
      </c>
      <c r="F258" s="38">
        <f t="shared" si="10"/>
        <v>212.68</v>
      </c>
      <c r="G258" s="38">
        <v>81.39</v>
      </c>
      <c r="I258" s="34">
        <v>32650.81</v>
      </c>
      <c r="J258" s="76">
        <v>46568</v>
      </c>
      <c r="K258" s="52">
        <f t="shared" si="11"/>
        <v>-2.8999999999999998E-2</v>
      </c>
      <c r="L258" s="52">
        <v>-5.3499999999999999E-2</v>
      </c>
      <c r="M258" s="35" t="s">
        <v>249</v>
      </c>
      <c r="N258" s="51">
        <f t="shared" si="12"/>
        <v>285.83730727324098</v>
      </c>
      <c r="O258" s="38">
        <v>212.63</v>
      </c>
      <c r="P258" s="38">
        <v>80.989999999999995</v>
      </c>
      <c r="R258" s="34">
        <v>32620.81</v>
      </c>
      <c r="S258" s="34"/>
      <c r="U258" s="47"/>
    </row>
    <row r="259" spans="3:21" x14ac:dyDescent="0.25">
      <c r="D259" s="39" t="s">
        <v>250</v>
      </c>
      <c r="E259">
        <v>294.07</v>
      </c>
      <c r="F259" s="38">
        <f t="shared" si="10"/>
        <v>213.2</v>
      </c>
      <c r="G259" s="38">
        <v>80.87</v>
      </c>
      <c r="I259" s="34">
        <v>32437.61</v>
      </c>
      <c r="J259" s="76">
        <v>46599</v>
      </c>
      <c r="K259" s="52">
        <f t="shared" si="11"/>
        <v>-2.9499999999999998E-2</v>
      </c>
      <c r="L259" s="52">
        <v>-5.3999999999999999E-2</v>
      </c>
      <c r="M259" s="35" t="s">
        <v>250</v>
      </c>
      <c r="N259" s="51">
        <f t="shared" si="12"/>
        <v>283.4732135602743</v>
      </c>
      <c r="O259" s="38">
        <v>213.15</v>
      </c>
      <c r="P259" s="38">
        <v>80.459999999999994</v>
      </c>
      <c r="R259" s="34">
        <v>32407.66</v>
      </c>
      <c r="S259" s="34"/>
      <c r="U259" s="47"/>
    </row>
    <row r="260" spans="3:21" x14ac:dyDescent="0.25">
      <c r="D260" s="39" t="s">
        <v>251</v>
      </c>
      <c r="E260">
        <v>294.07</v>
      </c>
      <c r="F260" s="38">
        <f t="shared" si="10"/>
        <v>213.73</v>
      </c>
      <c r="G260" s="38">
        <v>80.34</v>
      </c>
      <c r="I260" s="34">
        <v>32223.88</v>
      </c>
      <c r="J260" s="76">
        <v>46630</v>
      </c>
      <c r="K260" s="52">
        <f t="shared" si="11"/>
        <v>-0.03</v>
      </c>
      <c r="L260" s="52">
        <v>-5.45E-2</v>
      </c>
      <c r="M260" s="35" t="s">
        <v>251</v>
      </c>
      <c r="N260" s="51">
        <f t="shared" si="12"/>
        <v>281.12380169365827</v>
      </c>
      <c r="O260" s="38">
        <v>213.68</v>
      </c>
      <c r="P260" s="38">
        <v>79.94</v>
      </c>
      <c r="R260" s="34">
        <v>32193.98</v>
      </c>
      <c r="S260" s="34"/>
      <c r="U260" s="47"/>
    </row>
    <row r="261" spans="3:21" x14ac:dyDescent="0.25">
      <c r="D261" s="39" t="s">
        <v>252</v>
      </c>
      <c r="E261">
        <v>294.07</v>
      </c>
      <c r="F261" s="38">
        <f t="shared" si="10"/>
        <v>214.26</v>
      </c>
      <c r="G261" s="38">
        <v>79.81</v>
      </c>
      <c r="I261" s="34">
        <v>32009.62</v>
      </c>
      <c r="J261" s="76">
        <v>46660</v>
      </c>
      <c r="K261" s="52">
        <f t="shared" si="11"/>
        <v>-3.0499999999999999E-2</v>
      </c>
      <c r="L261" s="52">
        <v>-5.5E-2</v>
      </c>
      <c r="M261" s="35" t="s">
        <v>252</v>
      </c>
      <c r="N261" s="51">
        <f t="shared" si="12"/>
        <v>278.78903628025154</v>
      </c>
      <c r="O261" s="38">
        <v>214.2</v>
      </c>
      <c r="P261" s="38">
        <v>79.41</v>
      </c>
      <c r="R261" s="34">
        <v>31979.78</v>
      </c>
      <c r="S261" s="34"/>
      <c r="U261" s="47"/>
    </row>
    <row r="262" spans="3:21" x14ac:dyDescent="0.25">
      <c r="C262" s="35" t="s">
        <v>432</v>
      </c>
      <c r="D262" s="39" t="s">
        <v>253</v>
      </c>
      <c r="E262">
        <v>294.07</v>
      </c>
      <c r="F262" s="38">
        <f t="shared" si="10"/>
        <v>214.79</v>
      </c>
      <c r="G262" s="38">
        <v>79.28</v>
      </c>
      <c r="I262" s="34">
        <v>31794.83</v>
      </c>
      <c r="J262" s="76">
        <v>46691</v>
      </c>
      <c r="K262" s="52">
        <f t="shared" si="11"/>
        <v>-3.1E-2</v>
      </c>
      <c r="L262" s="52">
        <v>-5.5500000000000001E-2</v>
      </c>
      <c r="M262" s="35" t="s">
        <v>253</v>
      </c>
      <c r="N262" s="51">
        <f t="shared" si="12"/>
        <v>276.46888141923569</v>
      </c>
      <c r="O262" s="38">
        <v>214.73</v>
      </c>
      <c r="P262" s="38">
        <v>78.88</v>
      </c>
      <c r="R262" s="34">
        <v>31765.05</v>
      </c>
      <c r="S262" s="34"/>
      <c r="U262" s="47"/>
    </row>
    <row r="263" spans="3:21" x14ac:dyDescent="0.25">
      <c r="D263" s="39" t="s">
        <v>254</v>
      </c>
      <c r="E263">
        <v>294.07</v>
      </c>
      <c r="F263" s="38">
        <f t="shared" si="10"/>
        <v>215.32</v>
      </c>
      <c r="G263" s="38">
        <v>78.75</v>
      </c>
      <c r="I263" s="34">
        <v>31579.51</v>
      </c>
      <c r="J263" s="76">
        <v>46721</v>
      </c>
      <c r="K263" s="52">
        <f t="shared" si="11"/>
        <v>-3.15E-2</v>
      </c>
      <c r="L263" s="52">
        <v>-5.6000000000000001E-2</v>
      </c>
      <c r="M263" s="35" t="s">
        <v>254</v>
      </c>
      <c r="N263" s="51">
        <f t="shared" si="12"/>
        <v>274.16330070703867</v>
      </c>
      <c r="O263" s="38">
        <v>215.26</v>
      </c>
      <c r="P263" s="38">
        <v>78.349999999999994</v>
      </c>
      <c r="R263" s="34">
        <v>31549.79</v>
      </c>
      <c r="S263" s="34"/>
      <c r="U263" s="47"/>
    </row>
    <row r="264" spans="3:21" x14ac:dyDescent="0.25">
      <c r="D264" s="39" t="s">
        <v>255</v>
      </c>
      <c r="E264">
        <v>294.07</v>
      </c>
      <c r="F264" s="38">
        <f t="shared" si="10"/>
        <v>215.86</v>
      </c>
      <c r="G264" s="38">
        <v>78.209999999999994</v>
      </c>
      <c r="I264" s="34">
        <v>31363.65</v>
      </c>
      <c r="J264" s="76">
        <v>46752</v>
      </c>
      <c r="K264" s="52">
        <f t="shared" si="11"/>
        <v>-3.2000000000000001E-2</v>
      </c>
      <c r="L264" s="52">
        <v>-5.6500000000000002E-2</v>
      </c>
      <c r="M264" s="35" t="s">
        <v>255</v>
      </c>
      <c r="N264" s="51">
        <f t="shared" si="12"/>
        <v>271.87225724231547</v>
      </c>
      <c r="O264" s="38">
        <v>215.79</v>
      </c>
      <c r="P264" s="38">
        <v>77.819999999999993</v>
      </c>
      <c r="R264" s="34">
        <v>31333.99</v>
      </c>
      <c r="S264" s="34"/>
      <c r="U264" s="47"/>
    </row>
    <row r="265" spans="3:21" x14ac:dyDescent="0.25">
      <c r="D265" s="39" t="s">
        <v>256</v>
      </c>
      <c r="E265">
        <v>294.07</v>
      </c>
      <c r="F265" s="38">
        <f t="shared" si="10"/>
        <v>216.39</v>
      </c>
      <c r="G265" s="38">
        <v>77.680000000000007</v>
      </c>
      <c r="I265" s="34">
        <v>31147.26</v>
      </c>
      <c r="J265" s="76">
        <v>46783</v>
      </c>
      <c r="K265" s="52">
        <f t="shared" si="11"/>
        <v>-3.2500000000000001E-2</v>
      </c>
      <c r="L265" s="52">
        <v>-5.7000000000000002E-2</v>
      </c>
      <c r="M265" s="35" t="s">
        <v>256</v>
      </c>
      <c r="N265" s="51">
        <f t="shared" si="12"/>
        <v>269.59571363098081</v>
      </c>
      <c r="O265" s="38">
        <v>216.32</v>
      </c>
      <c r="P265" s="38">
        <v>77.290000000000006</v>
      </c>
      <c r="R265" s="34">
        <v>31117.67</v>
      </c>
      <c r="S265" s="34"/>
      <c r="U265" s="47"/>
    </row>
    <row r="266" spans="3:21" x14ac:dyDescent="0.25">
      <c r="D266" s="39" t="s">
        <v>257</v>
      </c>
      <c r="E266">
        <v>294.07</v>
      </c>
      <c r="F266" s="38">
        <f t="shared" si="10"/>
        <v>216.93</v>
      </c>
      <c r="G266" s="38">
        <v>77.14</v>
      </c>
      <c r="I266" s="34">
        <v>30930.34</v>
      </c>
      <c r="J266" s="76">
        <v>46812</v>
      </c>
      <c r="K266" s="52">
        <f t="shared" si="11"/>
        <v>-3.3000000000000002E-2</v>
      </c>
      <c r="L266" s="52">
        <v>-5.7500000000000002E-2</v>
      </c>
      <c r="M266" s="35" t="s">
        <v>257</v>
      </c>
      <c r="N266" s="51">
        <f t="shared" si="12"/>
        <v>267.3336319912969</v>
      </c>
      <c r="O266" s="38">
        <v>216.86</v>
      </c>
      <c r="P266" s="38">
        <v>76.760000000000005</v>
      </c>
      <c r="R266" s="34">
        <v>30900.81</v>
      </c>
      <c r="S266" s="34"/>
      <c r="U266" s="47"/>
    </row>
    <row r="267" spans="3:21" x14ac:dyDescent="0.25">
      <c r="D267" s="39" t="s">
        <v>258</v>
      </c>
      <c r="E267">
        <v>294.07</v>
      </c>
      <c r="F267" s="38">
        <f t="shared" si="10"/>
        <v>217.47</v>
      </c>
      <c r="G267" s="38">
        <v>76.599999999999994</v>
      </c>
      <c r="I267" s="34">
        <v>30712.880000000001</v>
      </c>
      <c r="J267" s="76">
        <v>46843</v>
      </c>
      <c r="K267" s="52">
        <f t="shared" si="11"/>
        <v>-3.3500000000000002E-2</v>
      </c>
      <c r="L267" s="52">
        <v>-5.8000000000000003E-2</v>
      </c>
      <c r="M267" s="35" t="s">
        <v>258</v>
      </c>
      <c r="N267" s="51">
        <f t="shared" si="12"/>
        <v>265.08597395901148</v>
      </c>
      <c r="O267" s="38">
        <v>217.39</v>
      </c>
      <c r="P267" s="38">
        <v>76.22</v>
      </c>
      <c r="R267" s="34">
        <v>30683.42</v>
      </c>
      <c r="S267" s="34"/>
      <c r="U267" s="47"/>
    </row>
    <row r="268" spans="3:21" x14ac:dyDescent="0.25">
      <c r="C268" s="35" t="s">
        <v>433</v>
      </c>
      <c r="D268" s="39" t="s">
        <v>259</v>
      </c>
      <c r="E268">
        <v>294.07</v>
      </c>
      <c r="F268" s="38">
        <f t="shared" si="10"/>
        <v>218</v>
      </c>
      <c r="G268" s="38">
        <v>76.069999999999993</v>
      </c>
      <c r="I268" s="34">
        <v>30494.87</v>
      </c>
      <c r="J268" s="76">
        <v>46873</v>
      </c>
      <c r="K268" s="52">
        <f t="shared" si="11"/>
        <v>-3.4000000000000002E-2</v>
      </c>
      <c r="L268" s="52">
        <v>-5.8500000000000003E-2</v>
      </c>
      <c r="M268" s="35" t="s">
        <v>259</v>
      </c>
      <c r="N268" s="51">
        <f t="shared" si="12"/>
        <v>262.85270069254608</v>
      </c>
      <c r="O268" s="38">
        <v>217.93</v>
      </c>
      <c r="P268" s="38">
        <v>75.69</v>
      </c>
      <c r="R268" s="34">
        <v>30465.49</v>
      </c>
      <c r="S268" s="34"/>
      <c r="U268" s="47"/>
    </row>
    <row r="269" spans="3:21" x14ac:dyDescent="0.25">
      <c r="D269" s="39" t="s">
        <v>260</v>
      </c>
      <c r="E269">
        <v>294.07</v>
      </c>
      <c r="F269" s="38">
        <f t="shared" si="10"/>
        <v>218.54</v>
      </c>
      <c r="G269" s="38">
        <v>75.53</v>
      </c>
      <c r="I269" s="34">
        <v>30276.33</v>
      </c>
      <c r="J269" s="76">
        <v>46904</v>
      </c>
      <c r="K269" s="52">
        <f t="shared" si="11"/>
        <v>-3.4499999999999996E-2</v>
      </c>
      <c r="L269" s="52">
        <v>-5.8999999999999997E-2</v>
      </c>
      <c r="M269" s="35" t="s">
        <v>260</v>
      </c>
      <c r="N269" s="51">
        <f t="shared" si="12"/>
        <v>260.63377287823386</v>
      </c>
      <c r="O269" s="38">
        <v>218.47</v>
      </c>
      <c r="P269" s="38">
        <v>75.150000000000006</v>
      </c>
      <c r="R269" s="34">
        <v>30247.02</v>
      </c>
      <c r="S269" s="34"/>
      <c r="U269" s="47"/>
    </row>
    <row r="270" spans="3:21" x14ac:dyDescent="0.25">
      <c r="D270" s="39" t="s">
        <v>261</v>
      </c>
      <c r="E270">
        <v>294.07</v>
      </c>
      <c r="F270" s="38">
        <f t="shared" si="10"/>
        <v>219.08999999999997</v>
      </c>
      <c r="G270" s="38">
        <v>74.98</v>
      </c>
      <c r="I270" s="34">
        <v>30057.25</v>
      </c>
      <c r="J270" s="76">
        <v>46934</v>
      </c>
      <c r="K270" s="52">
        <f t="shared" si="11"/>
        <v>-3.4999999999999996E-2</v>
      </c>
      <c r="L270" s="52">
        <v>-5.9499999999999997E-2</v>
      </c>
      <c r="M270" s="35" t="s">
        <v>261</v>
      </c>
      <c r="N270" s="51">
        <f t="shared" si="12"/>
        <v>258.4291507356042</v>
      </c>
      <c r="O270" s="38">
        <v>219.01</v>
      </c>
      <c r="P270" s="38">
        <v>74.61</v>
      </c>
      <c r="R270" s="34">
        <v>30028.02</v>
      </c>
      <c r="S270" s="34"/>
      <c r="U270" s="47"/>
    </row>
    <row r="271" spans="3:21" x14ac:dyDescent="0.25">
      <c r="D271" s="39" t="s">
        <v>262</v>
      </c>
      <c r="E271">
        <v>294.07</v>
      </c>
      <c r="F271" s="38">
        <f t="shared" si="10"/>
        <v>219.63</v>
      </c>
      <c r="G271" s="38">
        <v>74.44</v>
      </c>
      <c r="I271" s="34">
        <v>29837.63</v>
      </c>
      <c r="J271" s="76">
        <v>46965</v>
      </c>
      <c r="K271" s="52">
        <f t="shared" si="11"/>
        <v>-3.5499999999999997E-2</v>
      </c>
      <c r="L271" s="52">
        <v>-0.06</v>
      </c>
      <c r="M271" s="35" t="s">
        <v>262</v>
      </c>
      <c r="N271" s="51">
        <f t="shared" si="12"/>
        <v>256.23879402271353</v>
      </c>
      <c r="O271" s="38">
        <v>219.55</v>
      </c>
      <c r="P271" s="38">
        <v>74.069999999999993</v>
      </c>
      <c r="R271" s="34">
        <v>29808.47</v>
      </c>
      <c r="S271" s="34"/>
      <c r="U271" s="47"/>
    </row>
    <row r="272" spans="3:21" x14ac:dyDescent="0.25">
      <c r="D272" s="39" t="s">
        <v>263</v>
      </c>
      <c r="E272">
        <v>294.07</v>
      </c>
      <c r="F272" s="38">
        <f t="shared" si="10"/>
        <v>220.17</v>
      </c>
      <c r="G272" s="38">
        <v>73.900000000000006</v>
      </c>
      <c r="I272" s="34">
        <v>29617.46</v>
      </c>
      <c r="J272" s="76">
        <v>46996</v>
      </c>
      <c r="K272" s="52">
        <f t="shared" si="11"/>
        <v>-3.5999999999999997E-2</v>
      </c>
      <c r="L272" s="52">
        <v>-6.0499999999999998E-2</v>
      </c>
      <c r="M272" s="35" t="s">
        <v>263</v>
      </c>
      <c r="N272" s="51">
        <f t="shared" si="12"/>
        <v>254.06266204152274</v>
      </c>
      <c r="O272" s="38">
        <v>220.09</v>
      </c>
      <c r="P272" s="38">
        <v>73.53</v>
      </c>
      <c r="R272" s="34">
        <v>29588.39</v>
      </c>
      <c r="S272" s="34"/>
      <c r="U272" s="47"/>
    </row>
    <row r="273" spans="3:21" x14ac:dyDescent="0.25">
      <c r="D273" s="39" t="s">
        <v>264</v>
      </c>
      <c r="E273">
        <v>294.07</v>
      </c>
      <c r="F273" s="38">
        <f t="shared" si="10"/>
        <v>220.72</v>
      </c>
      <c r="G273" s="38">
        <v>73.349999999999994</v>
      </c>
      <c r="I273" s="34">
        <v>29396.74</v>
      </c>
      <c r="J273" s="76">
        <v>47026</v>
      </c>
      <c r="K273" s="52">
        <f t="shared" si="11"/>
        <v>-3.6499999999999998E-2</v>
      </c>
      <c r="L273" s="52">
        <v>-6.0999999999999999E-2</v>
      </c>
      <c r="M273" s="35" t="s">
        <v>264</v>
      </c>
      <c r="N273" s="51">
        <f t="shared" si="12"/>
        <v>251.90071364331436</v>
      </c>
      <c r="O273" s="38">
        <v>220.63</v>
      </c>
      <c r="P273" s="38">
        <v>72.98</v>
      </c>
      <c r="R273" s="34">
        <v>29367.75</v>
      </c>
      <c r="S273" s="34"/>
      <c r="U273" s="47"/>
    </row>
    <row r="274" spans="3:21" x14ac:dyDescent="0.25">
      <c r="C274" s="64" t="s">
        <v>435</v>
      </c>
      <c r="D274" s="39" t="s">
        <v>265</v>
      </c>
      <c r="E274">
        <v>294.07</v>
      </c>
      <c r="F274" s="38">
        <f t="shared" si="10"/>
        <v>221.26</v>
      </c>
      <c r="G274" s="38">
        <v>72.81</v>
      </c>
      <c r="I274" s="34">
        <v>29175.48</v>
      </c>
      <c r="J274" s="76">
        <v>47057</v>
      </c>
      <c r="K274" s="52">
        <f t="shared" si="11"/>
        <v>-3.6999999999999998E-2</v>
      </c>
      <c r="L274" s="52">
        <v>-6.1499999999999999E-2</v>
      </c>
      <c r="M274" s="35" t="s">
        <v>265</v>
      </c>
      <c r="N274" s="51">
        <f t="shared" si="12"/>
        <v>249.75290723415574</v>
      </c>
      <c r="O274" s="38">
        <v>221.17</v>
      </c>
      <c r="P274" s="38">
        <v>72.44</v>
      </c>
      <c r="R274" s="34">
        <v>29146.58</v>
      </c>
      <c r="S274" s="34"/>
      <c r="U274" s="47"/>
    </row>
    <row r="275" spans="3:21" x14ac:dyDescent="0.25">
      <c r="D275" s="39" t="s">
        <v>266</v>
      </c>
      <c r="E275">
        <v>294.07</v>
      </c>
      <c r="F275" s="38">
        <f t="shared" si="10"/>
        <v>221.81</v>
      </c>
      <c r="G275" s="38">
        <v>72.260000000000005</v>
      </c>
      <c r="I275" s="34">
        <v>28953.67</v>
      </c>
      <c r="J275" s="76">
        <v>47087</v>
      </c>
      <c r="K275" s="52">
        <f t="shared" si="11"/>
        <v>-3.7499999999999999E-2</v>
      </c>
      <c r="L275" s="52">
        <v>-6.2E-2</v>
      </c>
      <c r="M275" s="35" t="s">
        <v>266</v>
      </c>
      <c r="N275" s="51">
        <f t="shared" si="12"/>
        <v>247.61920078040086</v>
      </c>
      <c r="O275" s="38">
        <v>221.72</v>
      </c>
      <c r="P275" s="38">
        <v>71.89</v>
      </c>
      <c r="R275" s="34">
        <v>28924.86</v>
      </c>
      <c r="S275" s="34"/>
      <c r="U275" s="47"/>
    </row>
    <row r="276" spans="3:21" x14ac:dyDescent="0.25">
      <c r="D276" s="39" t="s">
        <v>267</v>
      </c>
      <c r="E276">
        <v>294.07</v>
      </c>
      <c r="F276" s="38">
        <f t="shared" si="10"/>
        <v>222.36</v>
      </c>
      <c r="G276" s="38">
        <v>71.709999999999994</v>
      </c>
      <c r="I276" s="34">
        <v>28731.31</v>
      </c>
      <c r="J276" s="76">
        <v>47118</v>
      </c>
      <c r="K276" s="52">
        <f t="shared" si="11"/>
        <v>-3.7999999999999999E-2</v>
      </c>
      <c r="L276" s="52">
        <v>-6.25E-2</v>
      </c>
      <c r="M276" s="35" t="s">
        <v>267</v>
      </c>
      <c r="N276" s="51">
        <f t="shared" si="12"/>
        <v>245.49955181423113</v>
      </c>
      <c r="O276" s="38">
        <v>222.27</v>
      </c>
      <c r="P276" s="38">
        <v>71.349999999999994</v>
      </c>
      <c r="R276" s="34">
        <v>28702.59</v>
      </c>
      <c r="S276" s="34"/>
      <c r="U276" s="47"/>
    </row>
    <row r="277" spans="3:21" x14ac:dyDescent="0.25">
      <c r="D277" s="39" t="s">
        <v>268</v>
      </c>
      <c r="E277">
        <v>294.07</v>
      </c>
      <c r="F277" s="38">
        <f t="shared" si="10"/>
        <v>222.91</v>
      </c>
      <c r="G277" s="38">
        <v>71.16</v>
      </c>
      <c r="I277" s="34">
        <v>28508.41</v>
      </c>
      <c r="J277" s="76">
        <v>47149</v>
      </c>
      <c r="K277" s="52">
        <f t="shared" si="11"/>
        <v>-3.85E-2</v>
      </c>
      <c r="L277" s="52">
        <v>-6.3E-2</v>
      </c>
      <c r="M277" s="35" t="s">
        <v>268</v>
      </c>
      <c r="N277" s="51">
        <f t="shared" si="12"/>
        <v>243.39391743923599</v>
      </c>
      <c r="O277" s="38">
        <v>222.82</v>
      </c>
      <c r="P277" s="38">
        <v>70.8</v>
      </c>
      <c r="R277" s="34">
        <v>28479.78</v>
      </c>
      <c r="S277" s="34"/>
      <c r="U277" s="47"/>
    </row>
    <row r="278" spans="3:21" x14ac:dyDescent="0.25">
      <c r="D278" s="39" t="s">
        <v>269</v>
      </c>
      <c r="E278">
        <v>294.07</v>
      </c>
      <c r="F278" s="38">
        <f t="shared" si="10"/>
        <v>223.45999999999998</v>
      </c>
      <c r="G278" s="38">
        <v>70.61</v>
      </c>
      <c r="I278" s="34">
        <v>28284.94</v>
      </c>
      <c r="J278" s="76">
        <v>47177</v>
      </c>
      <c r="K278" s="52">
        <f t="shared" si="11"/>
        <v>-3.9E-2</v>
      </c>
      <c r="L278" s="52">
        <v>-6.3500000000000001E-2</v>
      </c>
      <c r="M278" s="35" t="s">
        <v>269</v>
      </c>
      <c r="N278" s="51">
        <f t="shared" si="12"/>
        <v>241.3022543360278</v>
      </c>
      <c r="O278" s="38">
        <v>223.36</v>
      </c>
      <c r="P278" s="38">
        <v>70.25</v>
      </c>
      <c r="R278" s="34">
        <v>28256.41</v>
      </c>
      <c r="S278" s="34"/>
      <c r="U278" s="47"/>
    </row>
    <row r="279" spans="3:21" x14ac:dyDescent="0.25">
      <c r="D279" s="39" t="s">
        <v>270</v>
      </c>
      <c r="E279">
        <v>294.07</v>
      </c>
      <c r="F279" s="38">
        <f t="shared" si="10"/>
        <v>224.01999999999998</v>
      </c>
      <c r="G279" s="38">
        <v>70.05</v>
      </c>
      <c r="I279" s="34">
        <v>28060.93</v>
      </c>
      <c r="J279" s="76">
        <v>47208</v>
      </c>
      <c r="K279" s="52">
        <f t="shared" si="11"/>
        <v>-3.95E-2</v>
      </c>
      <c r="L279" s="52">
        <v>-6.4000000000000001E-2</v>
      </c>
      <c r="M279" s="35" t="s">
        <v>270</v>
      </c>
      <c r="N279" s="51">
        <f t="shared" si="12"/>
        <v>239.22451876789395</v>
      </c>
      <c r="O279" s="38">
        <v>223.92</v>
      </c>
      <c r="P279" s="38">
        <v>69.7</v>
      </c>
      <c r="R279" s="34">
        <v>28032.5</v>
      </c>
      <c r="S279" s="34"/>
      <c r="U279" s="47"/>
    </row>
    <row r="280" spans="3:21" x14ac:dyDescent="0.25">
      <c r="C280" s="35" t="s">
        <v>434</v>
      </c>
      <c r="D280" s="39" t="s">
        <v>271</v>
      </c>
      <c r="E280">
        <v>294.07</v>
      </c>
      <c r="F280" s="38">
        <f t="shared" si="10"/>
        <v>224.57</v>
      </c>
      <c r="G280" s="38">
        <v>69.5</v>
      </c>
      <c r="I280" s="34">
        <v>27836.36</v>
      </c>
      <c r="J280" s="76">
        <v>47238</v>
      </c>
      <c r="K280" s="52">
        <f t="shared" si="11"/>
        <v>-0.04</v>
      </c>
      <c r="L280" s="52">
        <v>-6.4500000000000002E-2</v>
      </c>
      <c r="M280" s="35" t="s">
        <v>271</v>
      </c>
      <c r="N280" s="51">
        <f t="shared" si="12"/>
        <v>237.16066658648131</v>
      </c>
      <c r="O280" s="38">
        <v>224.47</v>
      </c>
      <c r="P280" s="38">
        <v>69.150000000000006</v>
      </c>
      <c r="R280" s="34">
        <v>27808.03</v>
      </c>
      <c r="S280" s="34"/>
      <c r="U280" s="47"/>
    </row>
    <row r="281" spans="3:21" x14ac:dyDescent="0.25">
      <c r="D281" s="39" t="s">
        <v>272</v>
      </c>
      <c r="E281">
        <v>294.07</v>
      </c>
      <c r="F281" s="38">
        <f t="shared" si="10"/>
        <v>225.13</v>
      </c>
      <c r="G281" s="38">
        <v>68.94</v>
      </c>
      <c r="I281" s="34">
        <v>27611.24</v>
      </c>
      <c r="J281" s="76">
        <v>47269</v>
      </c>
      <c r="K281" s="52">
        <f t="shared" si="11"/>
        <v>-4.0500000000000001E-2</v>
      </c>
      <c r="L281" s="52">
        <v>-6.5000000000000002E-2</v>
      </c>
      <c r="M281" s="35" t="s">
        <v>272</v>
      </c>
      <c r="N281" s="51">
        <f t="shared" si="12"/>
        <v>235.11065323751421</v>
      </c>
      <c r="O281" s="38">
        <v>225.02</v>
      </c>
      <c r="P281" s="38">
        <v>68.59</v>
      </c>
      <c r="R281" s="34">
        <v>27583.01</v>
      </c>
      <c r="S281" s="34"/>
      <c r="U281" s="47"/>
    </row>
    <row r="282" spans="3:21" x14ac:dyDescent="0.25">
      <c r="D282" s="39" t="s">
        <v>273</v>
      </c>
      <c r="E282">
        <v>294.07</v>
      </c>
      <c r="F282" s="38">
        <f t="shared" si="10"/>
        <v>225.69</v>
      </c>
      <c r="G282" s="38">
        <v>68.38</v>
      </c>
      <c r="I282" s="34">
        <v>27385.55</v>
      </c>
      <c r="J282" s="76">
        <v>47299</v>
      </c>
      <c r="K282" s="52">
        <f t="shared" si="11"/>
        <v>-4.1000000000000002E-2</v>
      </c>
      <c r="L282" s="52">
        <v>-6.5500000000000003E-2</v>
      </c>
      <c r="M282" s="35" t="s">
        <v>273</v>
      </c>
      <c r="N282" s="51">
        <f t="shared" si="12"/>
        <v>233.07443376654203</v>
      </c>
      <c r="O282" s="38">
        <v>225.58</v>
      </c>
      <c r="P282" s="38">
        <v>68.040000000000006</v>
      </c>
      <c r="R282" s="34">
        <v>27357.43</v>
      </c>
      <c r="S282" s="34"/>
      <c r="U282" s="47"/>
    </row>
    <row r="283" spans="3:21" x14ac:dyDescent="0.25">
      <c r="D283" s="39" t="s">
        <v>274</v>
      </c>
      <c r="E283">
        <v>294.07</v>
      </c>
      <c r="F283" s="38">
        <f t="shared" si="10"/>
        <v>226.25</v>
      </c>
      <c r="G283" s="38">
        <v>67.819999999999993</v>
      </c>
      <c r="I283" s="34">
        <v>27159.31</v>
      </c>
      <c r="J283" s="76">
        <v>47330</v>
      </c>
      <c r="K283" s="52">
        <f t="shared" si="11"/>
        <v>-4.1500000000000002E-2</v>
      </c>
      <c r="L283" s="52">
        <v>-6.6000000000000003E-2</v>
      </c>
      <c r="M283" s="35" t="s">
        <v>274</v>
      </c>
      <c r="N283" s="51">
        <f t="shared" si="12"/>
        <v>231.05196282471823</v>
      </c>
      <c r="O283" s="38">
        <v>226.13</v>
      </c>
      <c r="P283" s="38">
        <v>67.48</v>
      </c>
      <c r="R283" s="34">
        <v>27131.3</v>
      </c>
      <c r="S283" s="34"/>
      <c r="U283" s="47"/>
    </row>
    <row r="284" spans="3:21" x14ac:dyDescent="0.25">
      <c r="D284" s="39" t="s">
        <v>275</v>
      </c>
      <c r="E284">
        <v>294.07</v>
      </c>
      <c r="F284" s="38">
        <f t="shared" si="10"/>
        <v>226.81</v>
      </c>
      <c r="G284" s="38">
        <v>67.260000000000005</v>
      </c>
      <c r="I284" s="34">
        <v>26932.51</v>
      </c>
      <c r="J284" s="76">
        <v>47361</v>
      </c>
      <c r="K284" s="52">
        <f t="shared" si="11"/>
        <v>-4.2000000000000003E-2</v>
      </c>
      <c r="L284" s="52">
        <v>-6.6500000000000004E-2</v>
      </c>
      <c r="M284" s="35" t="s">
        <v>275</v>
      </c>
      <c r="N284" s="51">
        <f t="shared" si="12"/>
        <v>229.04319467460601</v>
      </c>
      <c r="O284" s="38">
        <v>226.69</v>
      </c>
      <c r="P284" s="38">
        <v>66.92</v>
      </c>
      <c r="R284" s="34">
        <v>26904.61</v>
      </c>
      <c r="S284" s="34"/>
      <c r="U284" s="47"/>
    </row>
    <row r="285" spans="3:21" x14ac:dyDescent="0.25">
      <c r="D285" s="39" t="s">
        <v>276</v>
      </c>
      <c r="E285">
        <v>294.07</v>
      </c>
      <c r="F285" s="38">
        <f t="shared" si="10"/>
        <v>227.37</v>
      </c>
      <c r="G285" s="38">
        <v>66.7</v>
      </c>
      <c r="I285" s="34">
        <v>26705.14</v>
      </c>
      <c r="J285" s="76">
        <v>47391</v>
      </c>
      <c r="K285" s="52">
        <f t="shared" si="11"/>
        <v>-4.2500000000000003E-2</v>
      </c>
      <c r="L285" s="52">
        <v>-6.7000000000000004E-2</v>
      </c>
      <c r="M285" s="35" t="s">
        <v>276</v>
      </c>
      <c r="N285" s="51">
        <f t="shared" si="12"/>
        <v>227.04808319601162</v>
      </c>
      <c r="O285" s="38">
        <v>227.25</v>
      </c>
      <c r="P285" s="38">
        <v>66.36</v>
      </c>
      <c r="R285" s="34">
        <v>26677.360000000001</v>
      </c>
      <c r="S285" s="34"/>
      <c r="U285" s="47"/>
    </row>
    <row r="286" spans="3:21" x14ac:dyDescent="0.25">
      <c r="C286" s="35" t="s">
        <v>436</v>
      </c>
      <c r="D286" s="39" t="s">
        <v>277</v>
      </c>
      <c r="E286">
        <v>294.07</v>
      </c>
      <c r="F286" s="38">
        <f t="shared" si="10"/>
        <v>227.93</v>
      </c>
      <c r="G286" s="38">
        <v>66.14</v>
      </c>
      <c r="I286" s="34">
        <v>26477.22</v>
      </c>
      <c r="J286" s="76">
        <v>47422</v>
      </c>
      <c r="K286" s="52">
        <f t="shared" si="11"/>
        <v>-4.3000000000000003E-2</v>
      </c>
      <c r="L286" s="52">
        <v>-6.7500000000000004E-2</v>
      </c>
      <c r="M286" s="35" t="s">
        <v>277</v>
      </c>
      <c r="N286" s="51">
        <f t="shared" si="12"/>
        <v>225.06658189184313</v>
      </c>
      <c r="O286" s="38">
        <v>227.81</v>
      </c>
      <c r="P286" s="38">
        <v>65.8</v>
      </c>
      <c r="R286" s="34">
        <v>26449.55</v>
      </c>
      <c r="S286" s="34"/>
      <c r="U286" s="47"/>
    </row>
    <row r="287" spans="3:21" x14ac:dyDescent="0.25">
      <c r="D287" s="39" t="s">
        <v>278</v>
      </c>
      <c r="E287">
        <v>294.07</v>
      </c>
      <c r="F287" s="38">
        <f t="shared" si="10"/>
        <v>228.49</v>
      </c>
      <c r="G287" s="38">
        <v>65.58</v>
      </c>
      <c r="I287" s="34">
        <v>26248.73</v>
      </c>
      <c r="J287" s="76">
        <v>47452</v>
      </c>
      <c r="K287" s="52">
        <f t="shared" si="11"/>
        <v>-4.3500000000000004E-2</v>
      </c>
      <c r="L287" s="52">
        <v>-6.8000000000000005E-2</v>
      </c>
      <c r="M287" s="35" t="s">
        <v>278</v>
      </c>
      <c r="N287" s="51">
        <f t="shared" si="12"/>
        <v>223.09864389399311</v>
      </c>
      <c r="O287" s="38">
        <v>228.37</v>
      </c>
      <c r="P287" s="38">
        <v>65.239999999999995</v>
      </c>
      <c r="R287" s="34">
        <v>26221.17</v>
      </c>
      <c r="S287" s="34"/>
      <c r="U287" s="47"/>
    </row>
    <row r="288" spans="3:21" x14ac:dyDescent="0.25">
      <c r="D288" s="39" t="s">
        <v>279</v>
      </c>
      <c r="E288">
        <v>294.07</v>
      </c>
      <c r="F288" s="38">
        <f t="shared" ref="F288:F351" si="13">E288-G288</f>
        <v>229.06</v>
      </c>
      <c r="G288" s="38">
        <v>65.010000000000005</v>
      </c>
      <c r="I288" s="34">
        <v>26019.67</v>
      </c>
      <c r="J288" s="76">
        <v>47483</v>
      </c>
      <c r="K288" s="52">
        <f t="shared" ref="K288:K351" si="14">$K$28+L288</f>
        <v>-4.4000000000000004E-2</v>
      </c>
      <c r="L288" s="52">
        <v>-6.8500000000000005E-2</v>
      </c>
      <c r="M288" s="35" t="s">
        <v>279</v>
      </c>
      <c r="N288" s="51">
        <f t="shared" ref="N288:N351" si="15">PMT(K288/12,$E$8,-$E$3)</f>
        <v>221.14422196924386</v>
      </c>
      <c r="O288" s="38">
        <v>228.94</v>
      </c>
      <c r="P288" s="38">
        <v>64.680000000000007</v>
      </c>
      <c r="R288" s="34">
        <v>25992.240000000002</v>
      </c>
      <c r="S288" s="34"/>
      <c r="U288" s="47"/>
    </row>
    <row r="289" spans="3:21" x14ac:dyDescent="0.25">
      <c r="D289" s="39" t="s">
        <v>280</v>
      </c>
      <c r="E289">
        <v>294.07</v>
      </c>
      <c r="F289" s="38">
        <f t="shared" si="13"/>
        <v>229.63</v>
      </c>
      <c r="G289" s="38">
        <v>64.44</v>
      </c>
      <c r="I289" s="34">
        <v>25790.04</v>
      </c>
      <c r="J289" s="76">
        <v>47514</v>
      </c>
      <c r="K289" s="52">
        <f t="shared" si="14"/>
        <v>-4.4500000000000005E-2</v>
      </c>
      <c r="L289" s="52">
        <v>-6.9000000000000006E-2</v>
      </c>
      <c r="M289" s="35" t="s">
        <v>280</v>
      </c>
      <c r="N289" s="51">
        <f t="shared" si="15"/>
        <v>219.20326852519423</v>
      </c>
      <c r="O289" s="38">
        <v>229.5</v>
      </c>
      <c r="P289" s="38">
        <v>64.11</v>
      </c>
      <c r="R289" s="34">
        <v>25762.74</v>
      </c>
      <c r="S289" s="34"/>
      <c r="U289" s="47"/>
    </row>
    <row r="290" spans="3:21" x14ac:dyDescent="0.25">
      <c r="D290" s="39" t="s">
        <v>281</v>
      </c>
      <c r="E290">
        <v>294.07</v>
      </c>
      <c r="F290" s="38">
        <f t="shared" si="13"/>
        <v>230.2</v>
      </c>
      <c r="G290" s="38">
        <v>63.87</v>
      </c>
      <c r="I290" s="34">
        <v>25559.85</v>
      </c>
      <c r="J290" s="76">
        <v>47542</v>
      </c>
      <c r="K290" s="52">
        <f t="shared" si="14"/>
        <v>-4.5000000000000005E-2</v>
      </c>
      <c r="L290" s="52">
        <v>-6.9500000000000006E-2</v>
      </c>
      <c r="M290" s="35" t="s">
        <v>281</v>
      </c>
      <c r="N290" s="51">
        <f t="shared" si="15"/>
        <v>217.27573561620665</v>
      </c>
      <c r="O290" s="38">
        <v>230.07</v>
      </c>
      <c r="P290" s="38">
        <v>63.55</v>
      </c>
      <c r="R290" s="34">
        <v>25532.67</v>
      </c>
      <c r="S290" s="34"/>
      <c r="U290" s="47"/>
    </row>
    <row r="291" spans="3:21" x14ac:dyDescent="0.25">
      <c r="D291" s="39" t="s">
        <v>282</v>
      </c>
      <c r="E291">
        <v>294.07</v>
      </c>
      <c r="F291" s="38">
        <f t="shared" si="13"/>
        <v>230.76999999999998</v>
      </c>
      <c r="G291" s="38">
        <v>63.3</v>
      </c>
      <c r="I291" s="34">
        <v>25329.09</v>
      </c>
      <c r="J291" s="76">
        <v>47573</v>
      </c>
      <c r="K291" s="52">
        <f t="shared" si="14"/>
        <v>-4.5500000000000006E-2</v>
      </c>
      <c r="L291" s="52">
        <v>-7.0000000000000007E-2</v>
      </c>
      <c r="M291" s="35" t="s">
        <v>282</v>
      </c>
      <c r="N291" s="51">
        <f t="shared" si="15"/>
        <v>215.36157494937154</v>
      </c>
      <c r="O291" s="38">
        <v>230.63</v>
      </c>
      <c r="P291" s="38">
        <v>62.98</v>
      </c>
      <c r="R291" s="34">
        <v>25302.04</v>
      </c>
      <c r="S291" s="34"/>
      <c r="U291" s="47"/>
    </row>
    <row r="292" spans="3:21" x14ac:dyDescent="0.25">
      <c r="C292" s="35" t="s">
        <v>437</v>
      </c>
      <c r="D292" s="39" t="s">
        <v>283</v>
      </c>
      <c r="E292">
        <v>294.07</v>
      </c>
      <c r="F292" s="38">
        <f t="shared" si="13"/>
        <v>231.34</v>
      </c>
      <c r="G292" s="38">
        <v>62.73</v>
      </c>
      <c r="I292" s="34">
        <v>25097.75</v>
      </c>
      <c r="J292" s="76">
        <v>47603</v>
      </c>
      <c r="K292" s="52">
        <f t="shared" si="14"/>
        <v>-4.5999999999999992E-2</v>
      </c>
      <c r="L292" s="52">
        <v>-7.0499999999999993E-2</v>
      </c>
      <c r="M292" s="35" t="s">
        <v>283</v>
      </c>
      <c r="N292" s="51">
        <f t="shared" si="15"/>
        <v>213.46073789049095</v>
      </c>
      <c r="O292" s="38">
        <v>231.2</v>
      </c>
      <c r="P292" s="38">
        <v>62.41</v>
      </c>
      <c r="R292" s="34">
        <v>25070.83</v>
      </c>
      <c r="S292" s="34"/>
      <c r="U292" s="47"/>
    </row>
    <row r="293" spans="3:21" x14ac:dyDescent="0.25">
      <c r="D293" s="39" t="s">
        <v>284</v>
      </c>
      <c r="E293">
        <v>294.07</v>
      </c>
      <c r="F293" s="38">
        <f t="shared" si="13"/>
        <v>231.91</v>
      </c>
      <c r="G293" s="38">
        <v>62.16</v>
      </c>
      <c r="I293" s="34">
        <v>24865.84</v>
      </c>
      <c r="J293" s="76">
        <v>47634</v>
      </c>
      <c r="K293" s="52">
        <f t="shared" si="14"/>
        <v>-4.6499999999999993E-2</v>
      </c>
      <c r="L293" s="52">
        <v>-7.0999999999999994E-2</v>
      </c>
      <c r="M293" s="35" t="s">
        <v>284</v>
      </c>
      <c r="N293" s="51">
        <f t="shared" si="15"/>
        <v>211.57317547007557</v>
      </c>
      <c r="O293" s="38">
        <v>231.77</v>
      </c>
      <c r="P293" s="38">
        <v>61.84</v>
      </c>
      <c r="R293" s="34">
        <v>24839.06</v>
      </c>
      <c r="S293" s="34"/>
      <c r="U293" s="47"/>
    </row>
    <row r="294" spans="3:21" x14ac:dyDescent="0.25">
      <c r="D294" s="39" t="s">
        <v>285</v>
      </c>
      <c r="E294">
        <v>294.07</v>
      </c>
      <c r="F294" s="38">
        <f t="shared" si="13"/>
        <v>232.49</v>
      </c>
      <c r="G294" s="38">
        <v>61.58</v>
      </c>
      <c r="I294" s="34">
        <v>24633.360000000001</v>
      </c>
      <c r="J294" s="76">
        <v>47664</v>
      </c>
      <c r="K294" s="52">
        <f t="shared" si="14"/>
        <v>-4.6999999999999993E-2</v>
      </c>
      <c r="L294" s="52">
        <v>-7.1499999999999994E-2</v>
      </c>
      <c r="M294" s="35" t="s">
        <v>285</v>
      </c>
      <c r="N294" s="51">
        <f t="shared" si="15"/>
        <v>209.69883838935877</v>
      </c>
      <c r="O294" s="38">
        <v>232.35</v>
      </c>
      <c r="P294" s="38">
        <v>61.27</v>
      </c>
      <c r="R294" s="34">
        <v>24606.71</v>
      </c>
      <c r="S294" s="34"/>
      <c r="U294" s="47"/>
    </row>
    <row r="295" spans="3:21" x14ac:dyDescent="0.25">
      <c r="D295" s="39" t="s">
        <v>286</v>
      </c>
      <c r="E295">
        <v>294.07</v>
      </c>
      <c r="F295" s="38">
        <f t="shared" si="13"/>
        <v>233.06</v>
      </c>
      <c r="G295" s="38">
        <v>61.01</v>
      </c>
      <c r="I295" s="34">
        <v>24400.3</v>
      </c>
      <c r="J295" s="76">
        <v>47695</v>
      </c>
      <c r="K295" s="52">
        <f t="shared" si="14"/>
        <v>-4.7499999999999994E-2</v>
      </c>
      <c r="L295" s="52">
        <v>-7.1999999999999995E-2</v>
      </c>
      <c r="M295" s="35" t="s">
        <v>286</v>
      </c>
      <c r="N295" s="51">
        <f t="shared" si="15"/>
        <v>207.83767702632161</v>
      </c>
      <c r="O295" s="38">
        <v>232.92</v>
      </c>
      <c r="P295" s="38">
        <v>60.7</v>
      </c>
      <c r="R295" s="34">
        <v>24373.8</v>
      </c>
      <c r="S295" s="34"/>
      <c r="U295" s="47"/>
    </row>
    <row r="296" spans="3:21" x14ac:dyDescent="0.25">
      <c r="D296" s="39" t="s">
        <v>287</v>
      </c>
      <c r="E296">
        <v>294.07</v>
      </c>
      <c r="F296" s="38">
        <f t="shared" si="13"/>
        <v>233.64</v>
      </c>
      <c r="G296" s="38">
        <v>60.43</v>
      </c>
      <c r="I296" s="34">
        <v>24166.67</v>
      </c>
      <c r="J296" s="76">
        <v>47726</v>
      </c>
      <c r="K296" s="52">
        <f t="shared" si="14"/>
        <v>-4.7999999999999994E-2</v>
      </c>
      <c r="L296" s="52">
        <v>-7.2499999999999995E-2</v>
      </c>
      <c r="M296" s="35" t="s">
        <v>287</v>
      </c>
      <c r="N296" s="51">
        <f t="shared" si="15"/>
        <v>205.98964144173092</v>
      </c>
      <c r="O296" s="38">
        <v>233.49</v>
      </c>
      <c r="P296" s="38">
        <v>60.12</v>
      </c>
      <c r="R296" s="34">
        <v>24140.3</v>
      </c>
      <c r="S296" s="34"/>
      <c r="U296" s="47"/>
    </row>
    <row r="297" spans="3:21" x14ac:dyDescent="0.25">
      <c r="D297" s="39" t="s">
        <v>288</v>
      </c>
      <c r="E297">
        <v>294.07</v>
      </c>
      <c r="F297" s="38">
        <f t="shared" si="13"/>
        <v>234.22</v>
      </c>
      <c r="G297" s="38">
        <v>59.85</v>
      </c>
      <c r="I297" s="34">
        <v>23932.45</v>
      </c>
      <c r="J297" s="76">
        <v>47756</v>
      </c>
      <c r="K297" s="52">
        <f t="shared" si="14"/>
        <v>-4.8499999999999995E-2</v>
      </c>
      <c r="L297" s="52">
        <v>-7.2999999999999995E-2</v>
      </c>
      <c r="M297" s="35" t="s">
        <v>288</v>
      </c>
      <c r="N297" s="51">
        <f t="shared" si="15"/>
        <v>204.1546813851877</v>
      </c>
      <c r="O297" s="38">
        <v>234.07</v>
      </c>
      <c r="P297" s="38">
        <v>59.55</v>
      </c>
      <c r="R297" s="34">
        <v>23906.23</v>
      </c>
      <c r="S297" s="34"/>
      <c r="U297" s="47"/>
    </row>
    <row r="298" spans="3:21" x14ac:dyDescent="0.25">
      <c r="C298" s="35" t="s">
        <v>438</v>
      </c>
      <c r="D298" s="39" t="s">
        <v>289</v>
      </c>
      <c r="E298">
        <v>294.07</v>
      </c>
      <c r="F298" s="38">
        <f t="shared" si="13"/>
        <v>234.79999999999998</v>
      </c>
      <c r="G298" s="38">
        <v>59.27</v>
      </c>
      <c r="I298" s="34">
        <v>23697.66</v>
      </c>
      <c r="J298" s="76">
        <v>47787</v>
      </c>
      <c r="K298" s="52">
        <f t="shared" si="14"/>
        <v>-4.8999999999999995E-2</v>
      </c>
      <c r="L298" s="52">
        <v>-7.3499999999999996E-2</v>
      </c>
      <c r="M298" s="35" t="s">
        <v>289</v>
      </c>
      <c r="N298" s="51">
        <f t="shared" si="15"/>
        <v>202.33274630118402</v>
      </c>
      <c r="O298" s="38">
        <v>234.65</v>
      </c>
      <c r="P298" s="38">
        <v>58.97</v>
      </c>
      <c r="R298" s="34">
        <v>23671.59</v>
      </c>
      <c r="S298" s="34"/>
      <c r="U298" s="47"/>
    </row>
    <row r="299" spans="3:21" x14ac:dyDescent="0.25">
      <c r="D299" s="39" t="s">
        <v>290</v>
      </c>
      <c r="E299">
        <v>294.07</v>
      </c>
      <c r="F299" s="38">
        <f t="shared" si="13"/>
        <v>235.38</v>
      </c>
      <c r="G299" s="38">
        <v>58.69</v>
      </c>
      <c r="I299" s="34">
        <v>23462.28</v>
      </c>
      <c r="J299" s="76">
        <v>47817</v>
      </c>
      <c r="K299" s="52">
        <f t="shared" si="14"/>
        <v>-4.9499999999999995E-2</v>
      </c>
      <c r="L299" s="52">
        <v>-7.3999999999999996E-2</v>
      </c>
      <c r="M299" s="35" t="s">
        <v>290</v>
      </c>
      <c r="N299" s="51">
        <f t="shared" si="15"/>
        <v>200.52378533516836</v>
      </c>
      <c r="O299" s="38">
        <v>235.22</v>
      </c>
      <c r="P299" s="38">
        <v>58.39</v>
      </c>
      <c r="R299" s="34">
        <v>23436.36</v>
      </c>
      <c r="S299" s="34"/>
      <c r="U299" s="47"/>
    </row>
    <row r="300" spans="3:21" x14ac:dyDescent="0.25">
      <c r="D300" s="39" t="s">
        <v>291</v>
      </c>
      <c r="E300">
        <v>294.07</v>
      </c>
      <c r="F300" s="38">
        <f t="shared" si="13"/>
        <v>235.95999999999998</v>
      </c>
      <c r="G300" s="38">
        <v>58.11</v>
      </c>
      <c r="I300" s="34">
        <v>23226.33</v>
      </c>
      <c r="J300" s="76">
        <v>47848</v>
      </c>
      <c r="K300" s="52">
        <f t="shared" si="14"/>
        <v>-4.9999999999999996E-2</v>
      </c>
      <c r="L300" s="52">
        <v>-7.4499999999999997E-2</v>
      </c>
      <c r="M300" s="35" t="s">
        <v>291</v>
      </c>
      <c r="N300" s="51">
        <f t="shared" si="15"/>
        <v>198.72774733961711</v>
      </c>
      <c r="O300" s="38">
        <v>235.81</v>
      </c>
      <c r="P300" s="38">
        <v>57.81</v>
      </c>
      <c r="R300" s="34">
        <v>23200.560000000001</v>
      </c>
      <c r="S300" s="34"/>
      <c r="U300" s="47"/>
    </row>
    <row r="301" spans="3:21" x14ac:dyDescent="0.25">
      <c r="D301" s="39" t="s">
        <v>292</v>
      </c>
      <c r="E301">
        <v>294.07</v>
      </c>
      <c r="F301" s="38">
        <f t="shared" si="13"/>
        <v>236.54999999999998</v>
      </c>
      <c r="G301" s="38">
        <v>57.52</v>
      </c>
      <c r="I301" s="34">
        <v>22989.78</v>
      </c>
      <c r="J301" s="76">
        <v>47879</v>
      </c>
      <c r="K301" s="52">
        <f t="shared" si="14"/>
        <v>-5.0499999999999996E-2</v>
      </c>
      <c r="L301" s="52">
        <v>-7.4999999999999997E-2</v>
      </c>
      <c r="M301" s="35" t="s">
        <v>292</v>
      </c>
      <c r="N301" s="51">
        <f t="shared" si="15"/>
        <v>196.94458088011135</v>
      </c>
      <c r="O301" s="38">
        <v>236.39</v>
      </c>
      <c r="P301" s="38">
        <v>57.23</v>
      </c>
      <c r="R301" s="34">
        <v>22964.17</v>
      </c>
      <c r="S301" s="34"/>
      <c r="U301" s="47"/>
    </row>
    <row r="302" spans="3:21" x14ac:dyDescent="0.25">
      <c r="D302" s="39" t="s">
        <v>293</v>
      </c>
      <c r="E302">
        <v>294.07</v>
      </c>
      <c r="F302" s="38">
        <f t="shared" si="13"/>
        <v>237.13</v>
      </c>
      <c r="G302" s="38">
        <v>56.94</v>
      </c>
      <c r="I302" s="34">
        <v>22752.65</v>
      </c>
      <c r="J302" s="76">
        <v>47907</v>
      </c>
      <c r="K302" s="52">
        <f t="shared" si="14"/>
        <v>-5.0999999999999997E-2</v>
      </c>
      <c r="L302" s="52">
        <v>-7.5499999999999998E-2</v>
      </c>
      <c r="M302" s="35" t="s">
        <v>293</v>
      </c>
      <c r="N302" s="51">
        <f t="shared" si="15"/>
        <v>195.17423424141748</v>
      </c>
      <c r="O302" s="38">
        <v>236.97</v>
      </c>
      <c r="P302" s="38">
        <v>56.64</v>
      </c>
      <c r="R302" s="34">
        <v>22727.200000000001</v>
      </c>
      <c r="S302" s="34"/>
      <c r="U302" s="47"/>
    </row>
    <row r="303" spans="3:21" x14ac:dyDescent="0.25">
      <c r="D303" s="39" t="s">
        <v>294</v>
      </c>
      <c r="E303">
        <v>294.07</v>
      </c>
      <c r="F303" s="38">
        <f t="shared" si="13"/>
        <v>237.72</v>
      </c>
      <c r="G303" s="38">
        <v>56.35</v>
      </c>
      <c r="I303" s="34">
        <v>22514.94</v>
      </c>
      <c r="J303" s="76">
        <v>47938</v>
      </c>
      <c r="K303" s="52">
        <f t="shared" si="14"/>
        <v>-5.1499999999999997E-2</v>
      </c>
      <c r="L303" s="52">
        <v>-7.5999999999999998E-2</v>
      </c>
      <c r="M303" s="35" t="s">
        <v>294</v>
      </c>
      <c r="N303" s="51">
        <f t="shared" si="15"/>
        <v>193.41665543357053</v>
      </c>
      <c r="O303" s="38">
        <v>237.55</v>
      </c>
      <c r="P303" s="38">
        <v>56.06</v>
      </c>
      <c r="R303" s="34">
        <v>22489.65</v>
      </c>
      <c r="S303" s="34"/>
      <c r="U303" s="47"/>
    </row>
    <row r="304" spans="3:21" x14ac:dyDescent="0.25">
      <c r="C304" s="35" t="s">
        <v>439</v>
      </c>
      <c r="D304" s="39" t="s">
        <v>295</v>
      </c>
      <c r="E304">
        <v>294.07</v>
      </c>
      <c r="F304" s="38">
        <f t="shared" si="13"/>
        <v>238.31</v>
      </c>
      <c r="G304" s="38">
        <v>55.76</v>
      </c>
      <c r="I304" s="34">
        <v>22276.63</v>
      </c>
      <c r="J304" s="76">
        <v>47968</v>
      </c>
      <c r="K304" s="52">
        <f t="shared" si="14"/>
        <v>-5.1999999999999998E-2</v>
      </c>
      <c r="L304" s="52">
        <v>-7.6499999999999999E-2</v>
      </c>
      <c r="M304" s="35" t="s">
        <v>295</v>
      </c>
      <c r="N304" s="51">
        <f t="shared" si="15"/>
        <v>191.67179219795861</v>
      </c>
      <c r="O304" s="38">
        <v>238.14</v>
      </c>
      <c r="P304" s="38">
        <v>55.47</v>
      </c>
      <c r="R304" s="34">
        <v>22251.51</v>
      </c>
      <c r="S304" s="34"/>
      <c r="U304" s="47"/>
    </row>
    <row r="305" spans="3:21" x14ac:dyDescent="0.25">
      <c r="D305" s="39" t="s">
        <v>296</v>
      </c>
      <c r="E305">
        <v>294.07</v>
      </c>
      <c r="F305" s="38">
        <f t="shared" si="13"/>
        <v>238.89999999999998</v>
      </c>
      <c r="G305" s="38">
        <v>55.17</v>
      </c>
      <c r="I305" s="34">
        <v>22037.74</v>
      </c>
      <c r="J305" s="76">
        <v>47999</v>
      </c>
      <c r="K305" s="52">
        <f t="shared" si="14"/>
        <v>-5.2499999999999998E-2</v>
      </c>
      <c r="L305" s="52">
        <v>-7.6999999999999999E-2</v>
      </c>
      <c r="M305" s="35" t="s">
        <v>296</v>
      </c>
      <c r="N305" s="51">
        <f t="shared" si="15"/>
        <v>189.93959201340741</v>
      </c>
      <c r="O305" s="38">
        <v>238.73</v>
      </c>
      <c r="P305" s="38">
        <v>54.89</v>
      </c>
      <c r="R305" s="34">
        <v>22012.78</v>
      </c>
      <c r="S305" s="34"/>
      <c r="U305" s="47"/>
    </row>
    <row r="306" spans="3:21" x14ac:dyDescent="0.25">
      <c r="D306" s="39" t="s">
        <v>297</v>
      </c>
      <c r="E306">
        <v>294.07</v>
      </c>
      <c r="F306" s="38">
        <f t="shared" si="13"/>
        <v>239.49</v>
      </c>
      <c r="G306" s="38">
        <v>54.58</v>
      </c>
      <c r="I306" s="34">
        <v>21798.25</v>
      </c>
      <c r="J306" s="76">
        <v>48029</v>
      </c>
      <c r="K306" s="52">
        <f t="shared" si="14"/>
        <v>-5.2999999999999999E-2</v>
      </c>
      <c r="L306" s="52">
        <v>-7.7499999999999999E-2</v>
      </c>
      <c r="M306" s="35" t="s">
        <v>297</v>
      </c>
      <c r="N306" s="51">
        <f t="shared" si="15"/>
        <v>188.22000210226358</v>
      </c>
      <c r="O306" s="38">
        <v>239.32</v>
      </c>
      <c r="P306" s="38">
        <v>54.3</v>
      </c>
      <c r="R306" s="34">
        <v>21773.46</v>
      </c>
      <c r="S306" s="34"/>
      <c r="U306" s="47"/>
    </row>
    <row r="307" spans="3:21" x14ac:dyDescent="0.25">
      <c r="D307" s="39" t="s">
        <v>298</v>
      </c>
      <c r="E307">
        <v>294.07</v>
      </c>
      <c r="F307" s="38">
        <f t="shared" si="13"/>
        <v>240.07999999999998</v>
      </c>
      <c r="G307" s="38">
        <v>53.99</v>
      </c>
      <c r="I307" s="34">
        <v>21558.17</v>
      </c>
      <c r="J307" s="76">
        <v>48060</v>
      </c>
      <c r="K307" s="52">
        <f t="shared" si="14"/>
        <v>-5.3499999999999999E-2</v>
      </c>
      <c r="L307" s="52">
        <v>-7.8E-2</v>
      </c>
      <c r="M307" s="35" t="s">
        <v>298</v>
      </c>
      <c r="N307" s="51">
        <f t="shared" si="15"/>
        <v>186.51296943647588</v>
      </c>
      <c r="O307" s="38">
        <v>239.91</v>
      </c>
      <c r="P307" s="38">
        <v>53.71</v>
      </c>
      <c r="R307" s="34">
        <v>21533.56</v>
      </c>
      <c r="S307" s="34"/>
      <c r="U307" s="47"/>
    </row>
    <row r="308" spans="3:21" x14ac:dyDescent="0.25">
      <c r="D308" s="39" t="s">
        <v>299</v>
      </c>
      <c r="E308">
        <v>294.07</v>
      </c>
      <c r="F308" s="38">
        <f t="shared" si="13"/>
        <v>240.68</v>
      </c>
      <c r="G308" s="38">
        <v>53.39</v>
      </c>
      <c r="I308" s="34">
        <v>21317.5</v>
      </c>
      <c r="J308" s="76">
        <v>48091</v>
      </c>
      <c r="K308" s="52">
        <f t="shared" si="14"/>
        <v>-5.3999999999999999E-2</v>
      </c>
      <c r="L308" s="52">
        <v>-7.85E-2</v>
      </c>
      <c r="M308" s="35" t="s">
        <v>299</v>
      </c>
      <c r="N308" s="51">
        <f t="shared" si="15"/>
        <v>184.81844074367169</v>
      </c>
      <c r="O308" s="38">
        <v>240.5</v>
      </c>
      <c r="P308" s="38">
        <v>53.12</v>
      </c>
      <c r="R308" s="34">
        <v>21293.06</v>
      </c>
      <c r="S308" s="34"/>
      <c r="U308" s="47"/>
    </row>
    <row r="309" spans="3:21" x14ac:dyDescent="0.25">
      <c r="D309" s="39" t="s">
        <v>300</v>
      </c>
      <c r="E309">
        <v>294.07</v>
      </c>
      <c r="F309" s="38">
        <f t="shared" si="13"/>
        <v>241.26999999999998</v>
      </c>
      <c r="G309" s="38">
        <v>52.8</v>
      </c>
      <c r="I309" s="34">
        <v>21076.23</v>
      </c>
      <c r="J309" s="76">
        <v>48121</v>
      </c>
      <c r="K309" s="52">
        <f t="shared" si="14"/>
        <v>-5.45E-2</v>
      </c>
      <c r="L309" s="52">
        <v>-7.9000000000000001E-2</v>
      </c>
      <c r="M309" s="35" t="s">
        <v>300</v>
      </c>
      <c r="N309" s="51">
        <f t="shared" si="15"/>
        <v>183.13636251322973</v>
      </c>
      <c r="O309" s="38">
        <v>241.09</v>
      </c>
      <c r="P309" s="38">
        <v>52.52</v>
      </c>
      <c r="R309" s="34">
        <v>21051.96</v>
      </c>
      <c r="S309" s="34"/>
      <c r="U309" s="47"/>
    </row>
    <row r="310" spans="3:21" x14ac:dyDescent="0.25">
      <c r="C310" s="64">
        <v>51135</v>
      </c>
      <c r="D310" s="39" t="s">
        <v>301</v>
      </c>
      <c r="E310">
        <v>294.07</v>
      </c>
      <c r="F310" s="38">
        <f t="shared" si="13"/>
        <v>241.87</v>
      </c>
      <c r="G310" s="38">
        <v>52.2</v>
      </c>
      <c r="I310" s="34">
        <v>20834.36</v>
      </c>
      <c r="J310" s="76">
        <v>48152</v>
      </c>
      <c r="K310" s="52">
        <f t="shared" si="14"/>
        <v>-5.5E-2</v>
      </c>
      <c r="L310" s="52">
        <v>-7.9500000000000001E-2</v>
      </c>
      <c r="M310" s="35" t="s">
        <v>301</v>
      </c>
      <c r="N310" s="51">
        <f t="shared" si="15"/>
        <v>181.46668100234615</v>
      </c>
      <c r="O310" s="38">
        <v>241.69</v>
      </c>
      <c r="P310" s="38">
        <v>51.93</v>
      </c>
      <c r="R310" s="34">
        <v>20810.28</v>
      </c>
      <c r="S310" s="34"/>
      <c r="U310" s="47"/>
    </row>
    <row r="311" spans="3:21" x14ac:dyDescent="0.25">
      <c r="D311" s="39" t="s">
        <v>302</v>
      </c>
      <c r="E311">
        <v>294.07</v>
      </c>
      <c r="F311" s="38">
        <f t="shared" si="13"/>
        <v>242.47</v>
      </c>
      <c r="G311" s="38">
        <v>51.6</v>
      </c>
      <c r="I311" s="34">
        <v>20591.89</v>
      </c>
      <c r="J311" s="76">
        <v>48182</v>
      </c>
      <c r="K311" s="52">
        <f t="shared" si="14"/>
        <v>-5.5500000000000001E-2</v>
      </c>
      <c r="L311" s="52">
        <v>-0.08</v>
      </c>
      <c r="M311" s="35" t="s">
        <v>302</v>
      </c>
      <c r="N311" s="51">
        <f t="shared" si="15"/>
        <v>179.80934224209307</v>
      </c>
      <c r="O311" s="38">
        <v>242.28</v>
      </c>
      <c r="P311" s="38">
        <v>51.33</v>
      </c>
      <c r="R311" s="34">
        <v>20567.990000000002</v>
      </c>
      <c r="S311" s="34"/>
      <c r="U311" s="47"/>
    </row>
    <row r="312" spans="3:21" x14ac:dyDescent="0.25">
      <c r="D312" s="39" t="s">
        <v>303</v>
      </c>
      <c r="E312">
        <v>294.07</v>
      </c>
      <c r="F312" s="38">
        <f t="shared" si="13"/>
        <v>243.07</v>
      </c>
      <c r="G312" s="38">
        <v>51</v>
      </c>
      <c r="I312" s="34">
        <v>20348.82</v>
      </c>
      <c r="J312" s="76">
        <v>48213</v>
      </c>
      <c r="K312" s="52">
        <f t="shared" si="14"/>
        <v>-5.6000000000000001E-2</v>
      </c>
      <c r="L312" s="52">
        <v>-8.0500000000000002E-2</v>
      </c>
      <c r="M312" s="35" t="s">
        <v>303</v>
      </c>
      <c r="N312" s="51">
        <f t="shared" si="15"/>
        <v>178.16429204346849</v>
      </c>
      <c r="O312" s="38">
        <v>242.88</v>
      </c>
      <c r="P312" s="38">
        <v>50.73</v>
      </c>
      <c r="R312" s="34">
        <v>20325.11</v>
      </c>
      <c r="S312" s="34"/>
      <c r="U312" s="47"/>
    </row>
    <row r="313" spans="3:21" x14ac:dyDescent="0.25">
      <c r="D313" s="39" t="s">
        <v>304</v>
      </c>
      <c r="E313">
        <v>294.07</v>
      </c>
      <c r="F313" s="38">
        <f t="shared" si="13"/>
        <v>243.67</v>
      </c>
      <c r="G313" s="38">
        <v>50.4</v>
      </c>
      <c r="I313" s="34">
        <v>20105.150000000001</v>
      </c>
      <c r="J313" s="76">
        <v>48244</v>
      </c>
      <c r="K313" s="52">
        <f t="shared" si="14"/>
        <v>-5.6500000000000002E-2</v>
      </c>
      <c r="L313" s="52">
        <v>-8.1000000000000003E-2</v>
      </c>
      <c r="M313" s="35" t="s">
        <v>304</v>
      </c>
      <c r="N313" s="51">
        <f t="shared" si="15"/>
        <v>176.53147600343704</v>
      </c>
      <c r="O313" s="38">
        <v>243.48</v>
      </c>
      <c r="P313" s="38">
        <v>50.14</v>
      </c>
      <c r="R313" s="34">
        <v>20081.63</v>
      </c>
      <c r="S313" s="34"/>
      <c r="U313" s="47"/>
    </row>
    <row r="314" spans="3:21" x14ac:dyDescent="0.25">
      <c r="D314" s="39" t="s">
        <v>305</v>
      </c>
      <c r="E314">
        <v>294.07</v>
      </c>
      <c r="F314" s="38">
        <f t="shared" si="13"/>
        <v>244.28</v>
      </c>
      <c r="G314" s="38">
        <v>49.79</v>
      </c>
      <c r="I314" s="34">
        <v>19860.88</v>
      </c>
      <c r="J314" s="76">
        <v>48273</v>
      </c>
      <c r="K314" s="52">
        <f t="shared" si="14"/>
        <v>-5.7000000000000002E-2</v>
      </c>
      <c r="L314" s="52">
        <v>-8.1500000000000003E-2</v>
      </c>
      <c r="M314" s="35" t="s">
        <v>305</v>
      </c>
      <c r="N314" s="51">
        <f t="shared" si="15"/>
        <v>174.91083951095951</v>
      </c>
      <c r="O314" s="38">
        <v>244.08</v>
      </c>
      <c r="P314" s="38">
        <v>49.53</v>
      </c>
      <c r="R314" s="34">
        <v>19837.55</v>
      </c>
      <c r="S314" s="34"/>
      <c r="U314" s="47"/>
    </row>
    <row r="315" spans="3:21" x14ac:dyDescent="0.25">
      <c r="D315" s="39" t="s">
        <v>306</v>
      </c>
      <c r="E315">
        <v>294.07</v>
      </c>
      <c r="F315" s="38">
        <f t="shared" si="13"/>
        <v>244.88</v>
      </c>
      <c r="G315" s="38">
        <v>49.19</v>
      </c>
      <c r="I315" s="34">
        <v>19616</v>
      </c>
      <c r="J315" s="76">
        <v>48304</v>
      </c>
      <c r="K315" s="52">
        <f t="shared" si="14"/>
        <v>-5.7500000000000002E-2</v>
      </c>
      <c r="L315" s="52">
        <v>-8.2000000000000003E-2</v>
      </c>
      <c r="M315" s="35" t="s">
        <v>306</v>
      </c>
      <c r="N315" s="51">
        <f t="shared" si="15"/>
        <v>173.30232775301002</v>
      </c>
      <c r="O315" s="38">
        <v>244.68</v>
      </c>
      <c r="P315" s="38">
        <v>48.93</v>
      </c>
      <c r="R315" s="34">
        <v>19592.87</v>
      </c>
      <c r="S315" s="34"/>
      <c r="U315" s="47"/>
    </row>
    <row r="316" spans="3:21" x14ac:dyDescent="0.25">
      <c r="C316" s="35" t="s">
        <v>440</v>
      </c>
      <c r="D316" s="39" t="s">
        <v>307</v>
      </c>
      <c r="E316">
        <v>294.07</v>
      </c>
      <c r="F316" s="38">
        <f t="shared" si="13"/>
        <v>245.49</v>
      </c>
      <c r="G316" s="38">
        <v>48.58</v>
      </c>
      <c r="I316" s="34">
        <v>19370.52</v>
      </c>
      <c r="J316" s="76">
        <v>48334</v>
      </c>
      <c r="K316" s="52">
        <f t="shared" si="14"/>
        <v>-5.8000000000000003E-2</v>
      </c>
      <c r="L316" s="52">
        <v>-8.2500000000000004E-2</v>
      </c>
      <c r="M316" s="35" t="s">
        <v>307</v>
      </c>
      <c r="N316" s="51">
        <f t="shared" si="15"/>
        <v>171.70588572058088</v>
      </c>
      <c r="O316" s="38">
        <v>245.29</v>
      </c>
      <c r="P316" s="38">
        <v>48.33</v>
      </c>
      <c r="R316" s="34">
        <v>19347.59</v>
      </c>
      <c r="S316" s="34"/>
      <c r="U316" s="47"/>
    </row>
    <row r="317" spans="3:21" x14ac:dyDescent="0.25">
      <c r="D317" s="39" t="s">
        <v>308</v>
      </c>
      <c r="E317">
        <v>294.07</v>
      </c>
      <c r="F317" s="38">
        <f t="shared" si="13"/>
        <v>246.1</v>
      </c>
      <c r="G317" s="38">
        <v>47.97</v>
      </c>
      <c r="I317" s="34">
        <v>19124.43</v>
      </c>
      <c r="J317" s="76">
        <v>48365</v>
      </c>
      <c r="K317" s="52">
        <f t="shared" si="14"/>
        <v>-5.8500000000000003E-2</v>
      </c>
      <c r="L317" s="52">
        <v>-8.3000000000000004E-2</v>
      </c>
      <c r="M317" s="35" t="s">
        <v>308</v>
      </c>
      <c r="N317" s="51">
        <f t="shared" si="15"/>
        <v>170.1214582146718</v>
      </c>
      <c r="O317" s="38">
        <v>245.89</v>
      </c>
      <c r="P317" s="38">
        <v>47.72</v>
      </c>
      <c r="R317" s="34">
        <v>19101.7</v>
      </c>
      <c r="S317" s="34"/>
      <c r="U317" s="47"/>
    </row>
    <row r="318" spans="3:21" x14ac:dyDescent="0.25">
      <c r="D318" s="39" t="s">
        <v>309</v>
      </c>
      <c r="E318">
        <v>294.07</v>
      </c>
      <c r="F318" s="38">
        <f t="shared" si="13"/>
        <v>246.70999999999998</v>
      </c>
      <c r="G318" s="38">
        <v>47.36</v>
      </c>
      <c r="I318" s="34">
        <v>18877.72</v>
      </c>
      <c r="J318" s="76">
        <v>48395</v>
      </c>
      <c r="K318" s="52">
        <f t="shared" si="14"/>
        <v>-5.9000000000000004E-2</v>
      </c>
      <c r="L318" s="52">
        <v>-8.3500000000000005E-2</v>
      </c>
      <c r="M318" s="35" t="s">
        <v>309</v>
      </c>
      <c r="N318" s="51">
        <f t="shared" si="15"/>
        <v>168.54898985226492</v>
      </c>
      <c r="O318" s="38">
        <v>246.5</v>
      </c>
      <c r="P318" s="38">
        <v>47.12</v>
      </c>
      <c r="R318" s="34">
        <v>18855.2</v>
      </c>
      <c r="S318" s="34"/>
      <c r="U318" s="47"/>
    </row>
    <row r="319" spans="3:21" x14ac:dyDescent="0.25">
      <c r="D319" s="39" t="s">
        <v>310</v>
      </c>
      <c r="E319">
        <v>294.07</v>
      </c>
      <c r="F319" s="38">
        <f t="shared" si="13"/>
        <v>247.32</v>
      </c>
      <c r="G319" s="38">
        <v>46.75</v>
      </c>
      <c r="I319" s="34">
        <v>18630.41</v>
      </c>
      <c r="J319" s="76">
        <v>48426</v>
      </c>
      <c r="K319" s="52">
        <f t="shared" si="14"/>
        <v>-5.9500000000000004E-2</v>
      </c>
      <c r="L319" s="52">
        <v>-8.4000000000000005E-2</v>
      </c>
      <c r="M319" s="35" t="s">
        <v>310</v>
      </c>
      <c r="N319" s="51">
        <f t="shared" si="15"/>
        <v>166.98842507228298</v>
      </c>
      <c r="O319" s="38">
        <v>247.11</v>
      </c>
      <c r="P319" s="38">
        <v>46.51</v>
      </c>
      <c r="R319" s="34">
        <v>18608.09</v>
      </c>
      <c r="S319" s="34"/>
      <c r="U319" s="47"/>
    </row>
    <row r="320" spans="3:21" x14ac:dyDescent="0.25">
      <c r="D320" s="39" t="s">
        <v>311</v>
      </c>
      <c r="E320">
        <v>294.07</v>
      </c>
      <c r="F320" s="38">
        <f t="shared" si="13"/>
        <v>247.93</v>
      </c>
      <c r="G320" s="38">
        <v>46.14</v>
      </c>
      <c r="I320" s="34">
        <v>18382.490000000002</v>
      </c>
      <c r="J320" s="76">
        <v>48457</v>
      </c>
      <c r="K320" s="52">
        <f t="shared" si="14"/>
        <v>-6.0000000000000005E-2</v>
      </c>
      <c r="L320" s="52">
        <v>-8.4500000000000006E-2</v>
      </c>
      <c r="M320" s="35" t="s">
        <v>311</v>
      </c>
      <c r="N320" s="51">
        <f t="shared" si="15"/>
        <v>165.43970814152934</v>
      </c>
      <c r="O320" s="38">
        <v>247.71</v>
      </c>
      <c r="P320" s="38">
        <v>45.9</v>
      </c>
      <c r="R320" s="34">
        <v>18360.38</v>
      </c>
      <c r="S320" s="34"/>
      <c r="U320" s="47"/>
    </row>
    <row r="321" spans="3:21" x14ac:dyDescent="0.25">
      <c r="D321" s="39" t="s">
        <v>312</v>
      </c>
      <c r="E321">
        <v>294.07</v>
      </c>
      <c r="F321" s="38">
        <f t="shared" si="13"/>
        <v>248.54</v>
      </c>
      <c r="G321" s="38">
        <v>45.53</v>
      </c>
      <c r="I321" s="34">
        <v>18133.95</v>
      </c>
      <c r="J321" s="76">
        <v>48487</v>
      </c>
      <c r="K321" s="52">
        <f t="shared" si="14"/>
        <v>-6.0500000000000005E-2</v>
      </c>
      <c r="L321" s="52">
        <v>-8.5000000000000006E-2</v>
      </c>
      <c r="M321" s="35" t="s">
        <v>312</v>
      </c>
      <c r="N321" s="51">
        <f t="shared" si="15"/>
        <v>163.90278316060991</v>
      </c>
      <c r="O321" s="38">
        <v>248.33</v>
      </c>
      <c r="P321" s="38">
        <v>45.29</v>
      </c>
      <c r="R321" s="34">
        <v>18112.05</v>
      </c>
      <c r="S321" s="34"/>
      <c r="U321" s="47"/>
    </row>
    <row r="322" spans="3:21" x14ac:dyDescent="0.25">
      <c r="C322" s="35" t="s">
        <v>441</v>
      </c>
      <c r="D322" s="39" t="s">
        <v>313</v>
      </c>
      <c r="E322">
        <v>294.07</v>
      </c>
      <c r="F322" s="38">
        <f t="shared" si="13"/>
        <v>249.16</v>
      </c>
      <c r="G322" s="38">
        <v>44.91</v>
      </c>
      <c r="I322" s="34">
        <v>17884.79</v>
      </c>
      <c r="J322" s="76">
        <v>48518</v>
      </c>
      <c r="K322" s="52">
        <f t="shared" si="14"/>
        <v>-6.1000000000000006E-2</v>
      </c>
      <c r="L322" s="52">
        <v>-8.5500000000000007E-2</v>
      </c>
      <c r="M322" s="35" t="s">
        <v>313</v>
      </c>
      <c r="N322" s="51">
        <f t="shared" si="15"/>
        <v>162.37759406983531</v>
      </c>
      <c r="O322" s="38">
        <v>248.94</v>
      </c>
      <c r="P322" s="38">
        <v>44.68</v>
      </c>
      <c r="R322" s="34">
        <v>17863.11</v>
      </c>
      <c r="S322" s="34"/>
      <c r="U322" s="47"/>
    </row>
    <row r="323" spans="3:21" x14ac:dyDescent="0.25">
      <c r="D323" s="39" t="s">
        <v>314</v>
      </c>
      <c r="E323">
        <v>294.07</v>
      </c>
      <c r="F323" s="38">
        <f t="shared" si="13"/>
        <v>249.78</v>
      </c>
      <c r="G323" s="38">
        <v>44.29</v>
      </c>
      <c r="I323" s="34">
        <v>17635.02</v>
      </c>
      <c r="J323" s="76">
        <v>48548</v>
      </c>
      <c r="K323" s="52">
        <f t="shared" si="14"/>
        <v>-6.1499999999999992E-2</v>
      </c>
      <c r="L323" s="52">
        <v>-8.5999999999999993E-2</v>
      </c>
      <c r="M323" s="35" t="s">
        <v>314</v>
      </c>
      <c r="N323" s="51">
        <f t="shared" si="15"/>
        <v>160.86408465510223</v>
      </c>
      <c r="O323" s="38">
        <v>249.55</v>
      </c>
      <c r="P323" s="38">
        <v>44.06</v>
      </c>
      <c r="R323" s="34">
        <v>17613.560000000001</v>
      </c>
      <c r="S323" s="34"/>
      <c r="U323" s="47"/>
    </row>
    <row r="324" spans="3:21" x14ac:dyDescent="0.25">
      <c r="D324" s="39" t="s">
        <v>315</v>
      </c>
      <c r="E324">
        <v>294.07</v>
      </c>
      <c r="F324" s="38">
        <f t="shared" si="13"/>
        <v>250.39</v>
      </c>
      <c r="G324" s="38">
        <v>43.68</v>
      </c>
      <c r="I324" s="34">
        <v>17384.63</v>
      </c>
      <c r="J324" s="76">
        <v>48579</v>
      </c>
      <c r="K324" s="52">
        <f t="shared" si="14"/>
        <v>-6.1999999999999993E-2</v>
      </c>
      <c r="L324" s="52">
        <v>-8.6499999999999994E-2</v>
      </c>
      <c r="M324" s="35" t="s">
        <v>315</v>
      </c>
      <c r="N324" s="51">
        <f t="shared" si="15"/>
        <v>159.36219855375231</v>
      </c>
      <c r="O324" s="38">
        <v>250.17</v>
      </c>
      <c r="P324" s="38">
        <v>43.45</v>
      </c>
      <c r="R324" s="34">
        <v>17363.39</v>
      </c>
      <c r="S324" s="34"/>
      <c r="U324" s="47"/>
    </row>
    <row r="325" spans="3:21" x14ac:dyDescent="0.25">
      <c r="D325" s="39" t="s">
        <v>316</v>
      </c>
      <c r="E325">
        <v>294.07</v>
      </c>
      <c r="F325" s="38">
        <f t="shared" si="13"/>
        <v>251.01</v>
      </c>
      <c r="G325" s="38">
        <v>43.06</v>
      </c>
      <c r="I325" s="34">
        <v>17133.62</v>
      </c>
      <c r="J325" s="76">
        <v>48610</v>
      </c>
      <c r="K325" s="52">
        <f t="shared" si="14"/>
        <v>-6.2499999999999993E-2</v>
      </c>
      <c r="L325" s="52">
        <v>-8.6999999999999994E-2</v>
      </c>
      <c r="M325" s="35" t="s">
        <v>316</v>
      </c>
      <c r="N325" s="51">
        <f t="shared" si="15"/>
        <v>157.87187926040971</v>
      </c>
      <c r="O325" s="38">
        <v>250.79</v>
      </c>
      <c r="P325" s="38">
        <v>42.83</v>
      </c>
      <c r="R325" s="34">
        <v>17112.61</v>
      </c>
      <c r="S325" s="34"/>
      <c r="U325" s="47"/>
    </row>
    <row r="326" spans="3:21" x14ac:dyDescent="0.25">
      <c r="D326" s="39" t="s">
        <v>317</v>
      </c>
      <c r="E326">
        <v>294.07</v>
      </c>
      <c r="F326" s="38">
        <f t="shared" si="13"/>
        <v>251.64</v>
      </c>
      <c r="G326" s="38">
        <v>42.43</v>
      </c>
      <c r="I326" s="34">
        <v>16881.98</v>
      </c>
      <c r="J326" s="76">
        <v>48638</v>
      </c>
      <c r="K326" s="52">
        <f t="shared" si="14"/>
        <v>-6.3E-2</v>
      </c>
      <c r="L326" s="52">
        <v>-8.7499999999999994E-2</v>
      </c>
      <c r="M326" s="35" t="s">
        <v>317</v>
      </c>
      <c r="N326" s="51">
        <f t="shared" si="15"/>
        <v>156.39307013279335</v>
      </c>
      <c r="O326" s="38">
        <v>251.4</v>
      </c>
      <c r="P326" s="38">
        <v>42.21</v>
      </c>
      <c r="R326" s="34">
        <v>16861.2</v>
      </c>
      <c r="S326" s="34"/>
      <c r="U326" s="47"/>
    </row>
    <row r="327" spans="3:21" x14ac:dyDescent="0.25">
      <c r="D327" s="39" t="s">
        <v>318</v>
      </c>
      <c r="E327">
        <v>294.07</v>
      </c>
      <c r="F327" s="38">
        <f t="shared" si="13"/>
        <v>252.26</v>
      </c>
      <c r="G327" s="38">
        <v>41.81</v>
      </c>
      <c r="I327" s="34">
        <v>16629.73</v>
      </c>
      <c r="J327" s="76">
        <v>48669</v>
      </c>
      <c r="K327" s="52">
        <f t="shared" si="14"/>
        <v>-6.3500000000000001E-2</v>
      </c>
      <c r="L327" s="52">
        <v>-8.7999999999999995E-2</v>
      </c>
      <c r="M327" s="35" t="s">
        <v>318</v>
      </c>
      <c r="N327" s="51">
        <f t="shared" si="15"/>
        <v>154.92571439750552</v>
      </c>
      <c r="O327" s="38">
        <v>252.02</v>
      </c>
      <c r="P327" s="38">
        <v>41.59</v>
      </c>
      <c r="R327" s="34">
        <v>16609.18</v>
      </c>
      <c r="S327" s="34"/>
      <c r="U327" s="47"/>
    </row>
    <row r="328" spans="3:21" x14ac:dyDescent="0.25">
      <c r="C328" s="35" t="s">
        <v>442</v>
      </c>
      <c r="D328" s="39" t="s">
        <v>319</v>
      </c>
      <c r="E328">
        <v>294.07</v>
      </c>
      <c r="F328" s="38">
        <f t="shared" si="13"/>
        <v>252.88</v>
      </c>
      <c r="G328" s="38">
        <v>41.19</v>
      </c>
      <c r="I328" s="34">
        <v>16376.85</v>
      </c>
      <c r="J328" s="76">
        <v>48699</v>
      </c>
      <c r="K328" s="52">
        <f t="shared" si="14"/>
        <v>-6.4000000000000001E-2</v>
      </c>
      <c r="L328" s="52">
        <v>-8.8499999999999995E-2</v>
      </c>
      <c r="M328" s="35" t="s">
        <v>319</v>
      </c>
      <c r="N328" s="51">
        <f t="shared" si="15"/>
        <v>153.46975515579419</v>
      </c>
      <c r="O328" s="38">
        <v>252.65</v>
      </c>
      <c r="P328" s="38">
        <v>40.97</v>
      </c>
      <c r="R328" s="34">
        <v>16356.53</v>
      </c>
      <c r="S328" s="34"/>
      <c r="U328" s="47"/>
    </row>
    <row r="329" spans="3:21" x14ac:dyDescent="0.25">
      <c r="D329" s="39" t="s">
        <v>320</v>
      </c>
      <c r="E329">
        <v>294.07</v>
      </c>
      <c r="F329" s="38">
        <f t="shared" si="13"/>
        <v>253.51</v>
      </c>
      <c r="G329" s="38">
        <v>40.56</v>
      </c>
      <c r="I329" s="34">
        <v>16123.34</v>
      </c>
      <c r="J329" s="76">
        <v>48730</v>
      </c>
      <c r="K329" s="52">
        <f t="shared" si="14"/>
        <v>-6.4500000000000002E-2</v>
      </c>
      <c r="L329" s="52">
        <v>-8.8999999999999996E-2</v>
      </c>
      <c r="M329" s="35" t="s">
        <v>320</v>
      </c>
      <c r="N329" s="51">
        <f t="shared" si="15"/>
        <v>152.02513538928866</v>
      </c>
      <c r="O329" s="38">
        <v>253.27</v>
      </c>
      <c r="P329" s="38">
        <v>40.35</v>
      </c>
      <c r="R329" s="34">
        <v>16103.27</v>
      </c>
      <c r="S329" s="34"/>
      <c r="U329" s="47"/>
    </row>
    <row r="330" spans="3:21" x14ac:dyDescent="0.25">
      <c r="D330" s="39" t="s">
        <v>321</v>
      </c>
      <c r="E330">
        <v>294.07</v>
      </c>
      <c r="F330" s="38">
        <f t="shared" si="13"/>
        <v>254.14</v>
      </c>
      <c r="G330" s="38">
        <v>39.93</v>
      </c>
      <c r="I330" s="34">
        <v>15869.21</v>
      </c>
      <c r="J330" s="76">
        <v>48760</v>
      </c>
      <c r="K330" s="52">
        <f t="shared" si="14"/>
        <v>-6.5000000000000002E-2</v>
      </c>
      <c r="L330" s="52">
        <v>-8.9499999999999996E-2</v>
      </c>
      <c r="M330" s="35" t="s">
        <v>321</v>
      </c>
      <c r="N330" s="51">
        <f t="shared" si="15"/>
        <v>150.59179796570803</v>
      </c>
      <c r="O330" s="38">
        <v>253.89</v>
      </c>
      <c r="P330" s="38">
        <v>39.72</v>
      </c>
      <c r="R330" s="34">
        <v>15849.37</v>
      </c>
      <c r="S330" s="34"/>
      <c r="U330" s="47"/>
    </row>
    <row r="331" spans="3:21" x14ac:dyDescent="0.25">
      <c r="D331" s="39" t="s">
        <v>322</v>
      </c>
      <c r="E331">
        <v>294.07</v>
      </c>
      <c r="F331" s="38">
        <f t="shared" si="13"/>
        <v>254.76999999999998</v>
      </c>
      <c r="G331" s="38">
        <v>39.299999999999997</v>
      </c>
      <c r="I331" s="34">
        <v>15614.44</v>
      </c>
      <c r="J331" s="76">
        <v>48791</v>
      </c>
      <c r="K331" s="52">
        <f t="shared" si="14"/>
        <v>-6.5500000000000003E-2</v>
      </c>
      <c r="L331" s="52">
        <v>-0.09</v>
      </c>
      <c r="M331" s="35" t="s">
        <v>322</v>
      </c>
      <c r="N331" s="51">
        <f t="shared" si="15"/>
        <v>149.16968564454095</v>
      </c>
      <c r="O331" s="38">
        <v>254.52</v>
      </c>
      <c r="P331" s="38">
        <v>39.1</v>
      </c>
      <c r="R331" s="34">
        <v>15594.85</v>
      </c>
      <c r="S331" s="34"/>
      <c r="U331" s="47"/>
    </row>
    <row r="332" spans="3:21" x14ac:dyDescent="0.25">
      <c r="D332" s="39" t="s">
        <v>323</v>
      </c>
      <c r="E332">
        <v>294.07</v>
      </c>
      <c r="F332" s="38">
        <f t="shared" si="13"/>
        <v>255.39999999999998</v>
      </c>
      <c r="G332" s="38">
        <v>38.67</v>
      </c>
      <c r="I332" s="34">
        <v>15359.05</v>
      </c>
      <c r="J332" s="76">
        <v>48822</v>
      </c>
      <c r="K332" s="52">
        <f t="shared" si="14"/>
        <v>-6.6000000000000003E-2</v>
      </c>
      <c r="L332" s="52">
        <v>-9.0499999999999997E-2</v>
      </c>
      <c r="M332" s="35" t="s">
        <v>323</v>
      </c>
      <c r="N332" s="51">
        <f t="shared" si="15"/>
        <v>147.75874108269568</v>
      </c>
      <c r="O332" s="38">
        <v>255.15</v>
      </c>
      <c r="P332" s="38">
        <v>38.47</v>
      </c>
      <c r="R332" s="34">
        <v>15339.71</v>
      </c>
      <c r="S332" s="34"/>
      <c r="U332" s="47"/>
    </row>
    <row r="333" spans="3:21" x14ac:dyDescent="0.25">
      <c r="D333" s="39" t="s">
        <v>324</v>
      </c>
      <c r="E333">
        <v>294.07</v>
      </c>
      <c r="F333" s="38">
        <f t="shared" si="13"/>
        <v>256.02999999999997</v>
      </c>
      <c r="G333" s="38">
        <v>38.04</v>
      </c>
      <c r="I333" s="34">
        <v>15103.02</v>
      </c>
      <c r="J333" s="76">
        <v>48852</v>
      </c>
      <c r="K333" s="52">
        <f t="shared" si="14"/>
        <v>-6.6500000000000004E-2</v>
      </c>
      <c r="L333" s="52">
        <v>-9.0999999999999998E-2</v>
      </c>
      <c r="M333" s="35" t="s">
        <v>324</v>
      </c>
      <c r="N333" s="51">
        <f t="shared" si="15"/>
        <v>146.35890684012065</v>
      </c>
      <c r="O333" s="38">
        <v>255.78</v>
      </c>
      <c r="P333" s="38">
        <v>37.840000000000003</v>
      </c>
      <c r="R333" s="34">
        <v>15083.93</v>
      </c>
      <c r="S333" s="34"/>
      <c r="U333" s="47"/>
    </row>
    <row r="334" spans="3:21" x14ac:dyDescent="0.25">
      <c r="C334" s="35" t="s">
        <v>443</v>
      </c>
      <c r="D334" s="39" t="s">
        <v>325</v>
      </c>
      <c r="E334">
        <v>294.07</v>
      </c>
      <c r="F334" s="38">
        <f t="shared" si="13"/>
        <v>256.65999999999997</v>
      </c>
      <c r="G334" s="38">
        <v>37.409999999999997</v>
      </c>
      <c r="I334" s="34">
        <v>14846.36</v>
      </c>
      <c r="J334" s="76">
        <v>48883</v>
      </c>
      <c r="K334" s="52">
        <f t="shared" si="14"/>
        <v>-6.7000000000000004E-2</v>
      </c>
      <c r="L334" s="52">
        <v>-9.1499999999999998E-2</v>
      </c>
      <c r="M334" s="35" t="s">
        <v>325</v>
      </c>
      <c r="N334" s="51">
        <f t="shared" si="15"/>
        <v>144.97012538539312</v>
      </c>
      <c r="O334" s="38">
        <v>256.41000000000003</v>
      </c>
      <c r="P334" s="38">
        <v>37.21</v>
      </c>
      <c r="R334" s="34">
        <v>14827.52</v>
      </c>
      <c r="S334" s="34"/>
      <c r="U334" s="47"/>
    </row>
    <row r="335" spans="3:21" x14ac:dyDescent="0.25">
      <c r="D335" s="39" t="s">
        <v>326</v>
      </c>
      <c r="E335">
        <v>294.07</v>
      </c>
      <c r="F335" s="38">
        <f t="shared" si="13"/>
        <v>257.3</v>
      </c>
      <c r="G335" s="38">
        <v>36.770000000000003</v>
      </c>
      <c r="I335" s="34">
        <v>14589.06</v>
      </c>
      <c r="J335" s="76">
        <v>48913</v>
      </c>
      <c r="K335" s="52">
        <f t="shared" si="14"/>
        <v>-6.7500000000000004E-2</v>
      </c>
      <c r="L335" s="52">
        <v>-9.1999999999999998E-2</v>
      </c>
      <c r="M335" s="35" t="s">
        <v>326</v>
      </c>
      <c r="N335" s="51">
        <f t="shared" si="15"/>
        <v>143.59233910127622</v>
      </c>
      <c r="O335" s="38">
        <v>257.04000000000002</v>
      </c>
      <c r="P335" s="38">
        <v>36.57</v>
      </c>
      <c r="R335" s="34">
        <v>14570.48</v>
      </c>
      <c r="S335" s="34"/>
      <c r="U335" s="47"/>
    </row>
    <row r="336" spans="3:21" x14ac:dyDescent="0.25">
      <c r="D336" s="39" t="s">
        <v>327</v>
      </c>
      <c r="E336">
        <v>294.07</v>
      </c>
      <c r="F336" s="38">
        <f t="shared" si="13"/>
        <v>257.94</v>
      </c>
      <c r="G336" s="38">
        <v>36.130000000000003</v>
      </c>
      <c r="I336" s="34">
        <v>14331.13</v>
      </c>
      <c r="J336" s="76">
        <v>48944</v>
      </c>
      <c r="K336" s="52">
        <f t="shared" si="14"/>
        <v>-6.8000000000000005E-2</v>
      </c>
      <c r="L336" s="52">
        <v>-9.2499999999999999E-2</v>
      </c>
      <c r="M336" s="35" t="s">
        <v>327</v>
      </c>
      <c r="N336" s="51">
        <f t="shared" si="15"/>
        <v>142.22549029024336</v>
      </c>
      <c r="O336" s="38">
        <v>257.67</v>
      </c>
      <c r="P336" s="38">
        <v>35.94</v>
      </c>
      <c r="R336" s="34">
        <v>14312.81</v>
      </c>
      <c r="S336" s="34"/>
      <c r="U336" s="47"/>
    </row>
    <row r="337" spans="3:21" x14ac:dyDescent="0.25">
      <c r="D337" s="39" t="s">
        <v>328</v>
      </c>
      <c r="E337">
        <v>294.07</v>
      </c>
      <c r="F337" s="38">
        <f t="shared" si="13"/>
        <v>258.58</v>
      </c>
      <c r="G337" s="38">
        <v>35.49</v>
      </c>
      <c r="I337" s="34">
        <v>14072.55</v>
      </c>
      <c r="J337" s="76">
        <v>48975</v>
      </c>
      <c r="K337" s="52">
        <f t="shared" si="14"/>
        <v>-6.8500000000000005E-2</v>
      </c>
      <c r="L337" s="52">
        <v>-9.2999999999999999E-2</v>
      </c>
      <c r="M337" s="35" t="s">
        <v>328</v>
      </c>
      <c r="N337" s="51">
        <f t="shared" si="15"/>
        <v>140.8695211799689</v>
      </c>
      <c r="O337" s="38">
        <v>258.31</v>
      </c>
      <c r="P337" s="38">
        <v>35.299999999999997</v>
      </c>
      <c r="R337" s="34">
        <v>14054.5</v>
      </c>
      <c r="S337" s="34"/>
      <c r="U337" s="47"/>
    </row>
    <row r="338" spans="3:21" x14ac:dyDescent="0.25">
      <c r="D338" s="39" t="s">
        <v>329</v>
      </c>
      <c r="E338">
        <v>294.07</v>
      </c>
      <c r="F338" s="38">
        <f t="shared" si="13"/>
        <v>259.21999999999997</v>
      </c>
      <c r="G338" s="38">
        <v>34.85</v>
      </c>
      <c r="I338" s="34">
        <v>13813.34</v>
      </c>
      <c r="J338" s="76">
        <v>49003</v>
      </c>
      <c r="K338" s="52">
        <f t="shared" si="14"/>
        <v>-6.9000000000000006E-2</v>
      </c>
      <c r="L338" s="52">
        <v>-9.35E-2</v>
      </c>
      <c r="M338" s="35" t="s">
        <v>329</v>
      </c>
      <c r="N338" s="51">
        <f t="shared" si="15"/>
        <v>139.5243739287844</v>
      </c>
      <c r="O338" s="38">
        <v>258.95</v>
      </c>
      <c r="P338" s="38">
        <v>34.67</v>
      </c>
      <c r="R338" s="34">
        <v>13795.55</v>
      </c>
      <c r="S338" s="34"/>
      <c r="U338" s="47"/>
    </row>
    <row r="339" spans="3:21" x14ac:dyDescent="0.25">
      <c r="D339" s="39" t="s">
        <v>330</v>
      </c>
      <c r="E339">
        <v>294.07</v>
      </c>
      <c r="F339" s="38">
        <f t="shared" si="13"/>
        <v>259.86</v>
      </c>
      <c r="G339" s="38">
        <v>34.21</v>
      </c>
      <c r="I339" s="34">
        <v>13553.48</v>
      </c>
      <c r="J339" s="76">
        <v>49034</v>
      </c>
      <c r="K339" s="52">
        <f t="shared" si="14"/>
        <v>-6.9500000000000006E-2</v>
      </c>
      <c r="L339" s="52">
        <v>-9.4E-2</v>
      </c>
      <c r="M339" s="35" t="s">
        <v>330</v>
      </c>
      <c r="N339" s="51">
        <f t="shared" si="15"/>
        <v>138.18999063109965</v>
      </c>
      <c r="O339" s="38">
        <v>259.58999999999997</v>
      </c>
      <c r="P339" s="38">
        <v>34.03</v>
      </c>
      <c r="R339" s="34">
        <v>13535.96</v>
      </c>
      <c r="S339" s="34"/>
      <c r="U339" s="47"/>
    </row>
    <row r="340" spans="3:21" x14ac:dyDescent="0.25">
      <c r="C340" s="35" t="s">
        <v>444</v>
      </c>
      <c r="D340" s="39" t="s">
        <v>331</v>
      </c>
      <c r="E340">
        <v>294.07</v>
      </c>
      <c r="F340" s="38">
        <f t="shared" si="13"/>
        <v>260.5</v>
      </c>
      <c r="G340" s="38">
        <v>33.57</v>
      </c>
      <c r="I340" s="34">
        <v>13292.98</v>
      </c>
      <c r="J340" s="76">
        <v>49064</v>
      </c>
      <c r="K340" s="52">
        <f t="shared" si="14"/>
        <v>-7.0000000000000007E-2</v>
      </c>
      <c r="L340" s="52">
        <v>-9.4500000000000001E-2</v>
      </c>
      <c r="M340" s="35" t="s">
        <v>331</v>
      </c>
      <c r="N340" s="51">
        <f t="shared" si="15"/>
        <v>136.86631332278816</v>
      </c>
      <c r="O340" s="38">
        <v>260.23</v>
      </c>
      <c r="P340" s="38">
        <v>33.39</v>
      </c>
      <c r="R340" s="34">
        <v>13275.74</v>
      </c>
      <c r="S340" s="34"/>
      <c r="U340" s="47"/>
    </row>
    <row r="341" spans="3:21" x14ac:dyDescent="0.25">
      <c r="D341" s="39" t="s">
        <v>332</v>
      </c>
      <c r="E341">
        <v>294.07</v>
      </c>
      <c r="F341" s="38">
        <f t="shared" si="13"/>
        <v>261.14999999999998</v>
      </c>
      <c r="G341" s="38">
        <v>32.92</v>
      </c>
      <c r="I341" s="34">
        <v>13031.84</v>
      </c>
      <c r="J341" s="76">
        <v>49095</v>
      </c>
      <c r="K341" s="52">
        <f t="shared" si="14"/>
        <v>-7.0500000000000007E-2</v>
      </c>
      <c r="L341" s="52">
        <v>-9.5000000000000001E-2</v>
      </c>
      <c r="M341" s="35" t="s">
        <v>332</v>
      </c>
      <c r="N341" s="51">
        <f t="shared" si="15"/>
        <v>135.55328398653558</v>
      </c>
      <c r="O341" s="38">
        <v>260.87</v>
      </c>
      <c r="P341" s="38">
        <v>32.75</v>
      </c>
      <c r="R341" s="34">
        <v>13014.87</v>
      </c>
      <c r="S341" s="34"/>
      <c r="U341" s="47"/>
    </row>
    <row r="342" spans="3:21" x14ac:dyDescent="0.25">
      <c r="D342" s="39" t="s">
        <v>333</v>
      </c>
      <c r="E342">
        <v>294.07</v>
      </c>
      <c r="F342" s="38">
        <f t="shared" si="13"/>
        <v>261.78999999999996</v>
      </c>
      <c r="G342" s="38">
        <v>32.28</v>
      </c>
      <c r="I342" s="34">
        <v>12770.05</v>
      </c>
      <c r="J342" s="76">
        <v>49125</v>
      </c>
      <c r="K342" s="52">
        <f t="shared" si="14"/>
        <v>-7.1000000000000008E-2</v>
      </c>
      <c r="L342" s="52">
        <v>-9.5500000000000002E-2</v>
      </c>
      <c r="M342" s="35" t="s">
        <v>333</v>
      </c>
      <c r="N342" s="51">
        <f t="shared" si="15"/>
        <v>134.2508445571512</v>
      </c>
      <c r="O342" s="38">
        <v>261.51</v>
      </c>
      <c r="P342" s="38">
        <v>32.1</v>
      </c>
      <c r="R342" s="34">
        <v>12753.36</v>
      </c>
      <c r="S342" s="34"/>
      <c r="U342" s="47"/>
    </row>
    <row r="343" spans="3:21" x14ac:dyDescent="0.25">
      <c r="D343" s="39" t="s">
        <v>334</v>
      </c>
      <c r="E343">
        <v>294.07</v>
      </c>
      <c r="F343" s="38">
        <f t="shared" si="13"/>
        <v>262.44</v>
      </c>
      <c r="G343" s="38">
        <v>31.63</v>
      </c>
      <c r="I343" s="34">
        <v>12507.61</v>
      </c>
      <c r="J343" s="76">
        <v>49156</v>
      </c>
      <c r="K343" s="52">
        <f t="shared" si="14"/>
        <v>-7.1500000000000008E-2</v>
      </c>
      <c r="L343" s="52">
        <v>-9.6000000000000002E-2</v>
      </c>
      <c r="M343" s="35" t="s">
        <v>334</v>
      </c>
      <c r="N343" s="51">
        <f t="shared" si="15"/>
        <v>132.95893692684086</v>
      </c>
      <c r="O343" s="38">
        <v>262.16000000000003</v>
      </c>
      <c r="P343" s="38">
        <v>31.46</v>
      </c>
      <c r="R343" s="34">
        <v>12491.2</v>
      </c>
      <c r="S343" s="34"/>
      <c r="U343" s="47"/>
    </row>
    <row r="344" spans="3:21" x14ac:dyDescent="0.25">
      <c r="D344" s="39" t="s">
        <v>335</v>
      </c>
      <c r="E344">
        <v>294.07</v>
      </c>
      <c r="F344" s="38">
        <f t="shared" si="13"/>
        <v>263.08999999999997</v>
      </c>
      <c r="G344" s="38">
        <v>30.98</v>
      </c>
      <c r="I344" s="34">
        <v>12244.52</v>
      </c>
      <c r="J344" s="76">
        <v>49187</v>
      </c>
      <c r="K344" s="52">
        <f t="shared" si="14"/>
        <v>-7.2000000000000008E-2</v>
      </c>
      <c r="L344" s="52">
        <v>-9.6500000000000002E-2</v>
      </c>
      <c r="M344" s="35" t="s">
        <v>335</v>
      </c>
      <c r="N344" s="51">
        <f t="shared" si="15"/>
        <v>131.67750295044169</v>
      </c>
      <c r="O344" s="38">
        <v>262.8</v>
      </c>
      <c r="P344" s="38">
        <v>30.81</v>
      </c>
      <c r="R344" s="34">
        <v>12228.4</v>
      </c>
      <c r="S344" s="34"/>
      <c r="U344" s="47"/>
    </row>
    <row r="345" spans="3:21" x14ac:dyDescent="0.25">
      <c r="D345" s="39" t="s">
        <v>336</v>
      </c>
      <c r="E345">
        <v>294.07</v>
      </c>
      <c r="F345" s="38">
        <f t="shared" si="13"/>
        <v>263.74</v>
      </c>
      <c r="G345" s="38">
        <v>30.33</v>
      </c>
      <c r="I345" s="34">
        <v>11980.78</v>
      </c>
      <c r="J345" s="76">
        <v>49217</v>
      </c>
      <c r="K345" s="52">
        <f t="shared" si="14"/>
        <v>-7.2500000000000009E-2</v>
      </c>
      <c r="L345" s="52">
        <v>-9.7000000000000003E-2</v>
      </c>
      <c r="M345" s="35" t="s">
        <v>336</v>
      </c>
      <c r="N345" s="51">
        <f t="shared" si="15"/>
        <v>130.40648445061697</v>
      </c>
      <c r="O345" s="38">
        <v>263.45</v>
      </c>
      <c r="P345" s="38">
        <v>30.16</v>
      </c>
      <c r="R345" s="34">
        <v>11964.95</v>
      </c>
      <c r="S345" s="34"/>
      <c r="U345" s="47"/>
    </row>
    <row r="346" spans="3:21" x14ac:dyDescent="0.25">
      <c r="C346" s="35" t="s">
        <v>445</v>
      </c>
      <c r="D346" s="39" t="s">
        <v>337</v>
      </c>
      <c r="E346">
        <v>294.07</v>
      </c>
      <c r="F346" s="38">
        <f t="shared" si="13"/>
        <v>264.39999999999998</v>
      </c>
      <c r="G346" s="38">
        <v>29.67</v>
      </c>
      <c r="I346" s="34">
        <v>11716.38</v>
      </c>
      <c r="J346" s="76">
        <v>49248</v>
      </c>
      <c r="K346" s="52">
        <f t="shared" si="14"/>
        <v>-7.3000000000000009E-2</v>
      </c>
      <c r="L346" s="52">
        <v>-9.7500000000000003E-2</v>
      </c>
      <c r="M346" s="35" t="s">
        <v>337</v>
      </c>
      <c r="N346" s="51">
        <f t="shared" si="15"/>
        <v>129.14582322301123</v>
      </c>
      <c r="O346" s="38">
        <v>264.10000000000002</v>
      </c>
      <c r="P346" s="38">
        <v>29.51</v>
      </c>
      <c r="R346" s="34">
        <v>11700.84</v>
      </c>
      <c r="S346" s="34"/>
      <c r="U346" s="47"/>
    </row>
    <row r="347" spans="3:21" x14ac:dyDescent="0.25">
      <c r="D347" s="39" t="s">
        <v>338</v>
      </c>
      <c r="E347">
        <v>294.07</v>
      </c>
      <c r="F347" s="38">
        <f t="shared" si="13"/>
        <v>265.05</v>
      </c>
      <c r="G347" s="38">
        <v>29.02</v>
      </c>
      <c r="I347" s="34">
        <v>11451.33</v>
      </c>
      <c r="J347" s="76">
        <v>49278</v>
      </c>
      <c r="K347" s="52">
        <f t="shared" si="14"/>
        <v>-7.350000000000001E-2</v>
      </c>
      <c r="L347" s="52">
        <v>-9.8000000000000004E-2</v>
      </c>
      <c r="M347" s="35" t="s">
        <v>338</v>
      </c>
      <c r="N347" s="51">
        <f t="shared" si="15"/>
        <v>127.89546104136458</v>
      </c>
      <c r="O347" s="38">
        <v>264.75</v>
      </c>
      <c r="P347" s="38">
        <v>28.86</v>
      </c>
      <c r="R347" s="34">
        <v>11436.09</v>
      </c>
      <c r="S347" s="34"/>
      <c r="U347" s="47"/>
    </row>
    <row r="348" spans="3:21" x14ac:dyDescent="0.25">
      <c r="D348" s="39" t="s">
        <v>339</v>
      </c>
      <c r="E348">
        <v>294.07</v>
      </c>
      <c r="F348" s="38">
        <f t="shared" si="13"/>
        <v>265.70999999999998</v>
      </c>
      <c r="G348" s="38">
        <v>28.36</v>
      </c>
      <c r="I348" s="34">
        <v>11185.63</v>
      </c>
      <c r="J348" s="76">
        <v>49309</v>
      </c>
      <c r="K348" s="52">
        <f t="shared" si="14"/>
        <v>-7.400000000000001E-2</v>
      </c>
      <c r="L348" s="52">
        <v>-9.8500000000000004E-2</v>
      </c>
      <c r="M348" s="35" t="s">
        <v>339</v>
      </c>
      <c r="N348" s="51">
        <f t="shared" si="15"/>
        <v>126.6553396625856</v>
      </c>
      <c r="O348" s="38">
        <v>265.41000000000003</v>
      </c>
      <c r="P348" s="38">
        <v>28.21</v>
      </c>
      <c r="R348" s="34">
        <v>11170.69</v>
      </c>
      <c r="S348" s="34"/>
      <c r="U348" s="47"/>
    </row>
    <row r="349" spans="3:21" x14ac:dyDescent="0.25">
      <c r="D349" s="39" t="s">
        <v>340</v>
      </c>
      <c r="E349">
        <v>294.07</v>
      </c>
      <c r="F349" s="38">
        <f t="shared" si="13"/>
        <v>266.37</v>
      </c>
      <c r="G349" s="38">
        <v>27.7</v>
      </c>
      <c r="I349" s="34">
        <v>10919.27</v>
      </c>
      <c r="J349" s="76">
        <v>49340</v>
      </c>
      <c r="K349" s="52">
        <f t="shared" si="14"/>
        <v>-7.4500000000000011E-2</v>
      </c>
      <c r="L349" s="52">
        <v>-9.9000000000000005E-2</v>
      </c>
      <c r="M349" s="35" t="s">
        <v>340</v>
      </c>
      <c r="N349" s="51">
        <f t="shared" si="15"/>
        <v>125.42540083178292</v>
      </c>
      <c r="O349" s="38">
        <v>266.06</v>
      </c>
      <c r="P349" s="38">
        <v>27.55</v>
      </c>
      <c r="R349" s="34">
        <v>10904.63</v>
      </c>
      <c r="S349" s="34"/>
      <c r="U349" s="47"/>
    </row>
    <row r="350" spans="3:21" x14ac:dyDescent="0.25">
      <c r="D350" s="39" t="s">
        <v>341</v>
      </c>
      <c r="E350">
        <v>294.07</v>
      </c>
      <c r="F350" s="38">
        <f t="shared" si="13"/>
        <v>267.02999999999997</v>
      </c>
      <c r="G350" s="38">
        <v>27.04</v>
      </c>
      <c r="I350" s="34">
        <v>10652.24</v>
      </c>
      <c r="J350" s="76">
        <v>49368</v>
      </c>
      <c r="K350" s="52">
        <f t="shared" si="14"/>
        <v>-7.5000000000000011E-2</v>
      </c>
      <c r="L350" s="52">
        <v>-9.9500000000000005E-2</v>
      </c>
      <c r="M350" s="35" t="s">
        <v>341</v>
      </c>
      <c r="N350" s="51">
        <f t="shared" si="15"/>
        <v>124.20558628725333</v>
      </c>
      <c r="O350" s="38">
        <v>266.72000000000003</v>
      </c>
      <c r="P350" s="38">
        <v>26.9</v>
      </c>
      <c r="R350" s="34">
        <v>10637.91</v>
      </c>
      <c r="S350" s="34"/>
      <c r="U350" s="47"/>
    </row>
    <row r="351" spans="3:21" x14ac:dyDescent="0.25">
      <c r="D351" s="39" t="s">
        <v>342</v>
      </c>
      <c r="E351">
        <v>294.07</v>
      </c>
      <c r="F351" s="38">
        <f t="shared" si="13"/>
        <v>267.69</v>
      </c>
      <c r="G351" s="38">
        <v>26.38</v>
      </c>
      <c r="I351" s="34">
        <v>10384.56</v>
      </c>
      <c r="J351" s="76">
        <v>49399</v>
      </c>
      <c r="K351" s="52">
        <f t="shared" si="14"/>
        <v>-7.5500000000000012E-2</v>
      </c>
      <c r="L351" s="52">
        <v>-0.1</v>
      </c>
      <c r="M351" s="35" t="s">
        <v>342</v>
      </c>
      <c r="N351" s="51">
        <f t="shared" si="15"/>
        <v>122.99583776542764</v>
      </c>
      <c r="O351" s="38">
        <v>267.37</v>
      </c>
      <c r="P351" s="38">
        <v>26.24</v>
      </c>
      <c r="R351" s="34">
        <v>10370.530000000001</v>
      </c>
      <c r="S351" s="34"/>
      <c r="U351" s="47"/>
    </row>
    <row r="352" spans="3:21" x14ac:dyDescent="0.25">
      <c r="C352" s="35" t="s">
        <v>446</v>
      </c>
      <c r="D352" s="39" t="s">
        <v>343</v>
      </c>
      <c r="E352">
        <v>294.07</v>
      </c>
      <c r="F352" s="38">
        <f t="shared" ref="F352:F387" si="16">E352-G352</f>
        <v>268.35000000000002</v>
      </c>
      <c r="G352" s="38">
        <v>25.72</v>
      </c>
      <c r="I352" s="34">
        <v>10116.209999999999</v>
      </c>
      <c r="J352" s="76">
        <v>49429</v>
      </c>
      <c r="K352" s="52">
        <f t="shared" ref="K352:K388" si="17">$K$28+L352</f>
        <v>-7.6000000000000012E-2</v>
      </c>
      <c r="L352" s="52">
        <v>-0.10050000000000001</v>
      </c>
      <c r="M352" s="35" t="s">
        <v>343</v>
      </c>
      <c r="N352" s="51">
        <f t="shared" ref="N352:N388" si="18">PMT(K352/12,$E$8,-$E$3)</f>
        <v>121.79609700577295</v>
      </c>
      <c r="O352" s="38">
        <v>268.02999999999997</v>
      </c>
      <c r="P352" s="38">
        <v>25.58</v>
      </c>
      <c r="R352" s="34">
        <v>10102.5</v>
      </c>
      <c r="S352" s="34"/>
      <c r="U352" s="47"/>
    </row>
    <row r="353" spans="3:21" x14ac:dyDescent="0.25">
      <c r="D353" s="39" t="s">
        <v>344</v>
      </c>
      <c r="E353">
        <v>294.07</v>
      </c>
      <c r="F353" s="38">
        <f t="shared" si="16"/>
        <v>269.02</v>
      </c>
      <c r="G353" s="38">
        <v>25.05</v>
      </c>
      <c r="I353" s="34">
        <v>9847.2000000000007</v>
      </c>
      <c r="J353" s="76">
        <v>49460</v>
      </c>
      <c r="K353" s="52">
        <f t="shared" si="17"/>
        <v>-7.6500000000000012E-2</v>
      </c>
      <c r="L353" s="52">
        <v>-0.10100000000000001</v>
      </c>
      <c r="M353" s="35" t="s">
        <v>344</v>
      </c>
      <c r="N353" s="51">
        <f t="shared" si="18"/>
        <v>120.60630575565024</v>
      </c>
      <c r="O353" s="38">
        <v>268.7</v>
      </c>
      <c r="P353" s="38">
        <v>24.92</v>
      </c>
      <c r="R353" s="34">
        <v>9833.7999999999993</v>
      </c>
      <c r="S353" s="34"/>
      <c r="U353" s="47"/>
    </row>
    <row r="354" spans="3:21" x14ac:dyDescent="0.25">
      <c r="D354" s="39" t="s">
        <v>345</v>
      </c>
      <c r="E354">
        <v>294.07</v>
      </c>
      <c r="F354" s="38">
        <f t="shared" si="16"/>
        <v>269.68</v>
      </c>
      <c r="G354" s="38">
        <v>24.39</v>
      </c>
      <c r="I354" s="34">
        <v>9577.52</v>
      </c>
      <c r="J354" s="76">
        <v>49490</v>
      </c>
      <c r="K354" s="52">
        <f t="shared" si="17"/>
        <v>-7.7000000000000013E-2</v>
      </c>
      <c r="L354" s="52">
        <v>-0.10150000000000001</v>
      </c>
      <c r="M354" s="35" t="s">
        <v>345</v>
      </c>
      <c r="N354" s="51">
        <f t="shared" si="18"/>
        <v>119.42640577512847</v>
      </c>
      <c r="O354" s="38">
        <v>269.36</v>
      </c>
      <c r="P354" s="38">
        <v>24.26</v>
      </c>
      <c r="R354" s="34">
        <v>9564.4500000000007</v>
      </c>
      <c r="S354" s="34"/>
      <c r="U354" s="47"/>
    </row>
    <row r="355" spans="3:21" x14ac:dyDescent="0.25">
      <c r="D355" s="39" t="s">
        <v>346</v>
      </c>
      <c r="E355">
        <v>294.07</v>
      </c>
      <c r="F355" s="38">
        <f t="shared" si="16"/>
        <v>270.35000000000002</v>
      </c>
      <c r="G355" s="38">
        <v>23.72</v>
      </c>
      <c r="I355" s="34">
        <v>9307.17</v>
      </c>
      <c r="J355" s="76">
        <v>49521</v>
      </c>
      <c r="K355" s="52">
        <f t="shared" si="17"/>
        <v>-7.7499999999999986E-2</v>
      </c>
      <c r="L355" s="52">
        <v>-0.10199999999999999</v>
      </c>
      <c r="M355" s="35" t="s">
        <v>346</v>
      </c>
      <c r="N355" s="51">
        <f t="shared" si="18"/>
        <v>118.25633884175191</v>
      </c>
      <c r="O355" s="38">
        <v>270.02</v>
      </c>
      <c r="P355" s="38">
        <v>23.59</v>
      </c>
      <c r="R355" s="34">
        <v>9294.42</v>
      </c>
      <c r="S355" s="34"/>
      <c r="U355" s="47"/>
    </row>
    <row r="356" spans="3:21" x14ac:dyDescent="0.25">
      <c r="D356" s="39" t="s">
        <v>347</v>
      </c>
      <c r="E356">
        <v>294.07</v>
      </c>
      <c r="F356" s="38">
        <f t="shared" si="16"/>
        <v>271.02</v>
      </c>
      <c r="G356" s="38">
        <v>23.05</v>
      </c>
      <c r="I356" s="34">
        <v>9036.16</v>
      </c>
      <c r="J356" s="76">
        <v>49552</v>
      </c>
      <c r="K356" s="52">
        <f t="shared" si="17"/>
        <v>-7.7999999999999986E-2</v>
      </c>
      <c r="L356" s="52">
        <v>-0.10249999999999999</v>
      </c>
      <c r="M356" s="35" t="s">
        <v>347</v>
      </c>
      <c r="N356" s="51">
        <f t="shared" si="18"/>
        <v>117.09604675526359</v>
      </c>
      <c r="O356" s="38">
        <v>270.69</v>
      </c>
      <c r="P356" s="38">
        <v>22.93</v>
      </c>
      <c r="R356" s="34">
        <v>9023.74</v>
      </c>
      <c r="S356" s="34"/>
      <c r="U356" s="47"/>
    </row>
    <row r="357" spans="3:21" x14ac:dyDescent="0.25">
      <c r="D357" s="39" t="s">
        <v>348</v>
      </c>
      <c r="E357">
        <v>294.07</v>
      </c>
      <c r="F357" s="38">
        <f t="shared" si="16"/>
        <v>271.69</v>
      </c>
      <c r="G357" s="38">
        <v>22.38</v>
      </c>
      <c r="I357" s="34">
        <v>8764.4699999999993</v>
      </c>
      <c r="J357" s="76">
        <v>49582</v>
      </c>
      <c r="K357" s="52">
        <f t="shared" si="17"/>
        <v>-7.8499999999999986E-2</v>
      </c>
      <c r="L357" s="52">
        <v>-0.10299999999999999</v>
      </c>
      <c r="M357" s="35" t="s">
        <v>348</v>
      </c>
      <c r="N357" s="51">
        <f t="shared" si="18"/>
        <v>115.94547134228185</v>
      </c>
      <c r="O357" s="38">
        <v>271.36</v>
      </c>
      <c r="P357" s="38">
        <v>22.26</v>
      </c>
      <c r="R357" s="34">
        <v>8752.3799999999992</v>
      </c>
      <c r="S357" s="34"/>
      <c r="U357" s="47"/>
    </row>
    <row r="358" spans="3:21" x14ac:dyDescent="0.25">
      <c r="C358" s="35" t="s">
        <v>447</v>
      </c>
      <c r="D358" s="39" t="s">
        <v>349</v>
      </c>
      <c r="E358">
        <v>294.07</v>
      </c>
      <c r="F358" s="38">
        <f t="shared" si="16"/>
        <v>272.36</v>
      </c>
      <c r="G358" s="38">
        <v>21.71</v>
      </c>
      <c r="I358" s="34">
        <v>8492.11</v>
      </c>
      <c r="J358" s="76">
        <v>49613</v>
      </c>
      <c r="K358" s="52">
        <f t="shared" si="17"/>
        <v>-7.8999999999999987E-2</v>
      </c>
      <c r="L358" s="52">
        <v>-0.10349999999999999</v>
      </c>
      <c r="M358" s="35" t="s">
        <v>349</v>
      </c>
      <c r="N358" s="51">
        <f t="shared" si="18"/>
        <v>114.80455446093055</v>
      </c>
      <c r="O358" s="38">
        <v>272.02999999999997</v>
      </c>
      <c r="P358" s="38">
        <v>21.59</v>
      </c>
      <c r="R358" s="34">
        <v>8480.35</v>
      </c>
      <c r="S358" s="34"/>
      <c r="U358" s="47"/>
    </row>
    <row r="359" spans="3:21" x14ac:dyDescent="0.25">
      <c r="D359" s="39" t="s">
        <v>350</v>
      </c>
      <c r="E359">
        <v>294.07</v>
      </c>
      <c r="F359" s="38">
        <f t="shared" si="16"/>
        <v>273.03999999999996</v>
      </c>
      <c r="G359" s="38">
        <v>21.03</v>
      </c>
      <c r="I359" s="34">
        <v>8219.07</v>
      </c>
      <c r="J359" s="76">
        <v>49643</v>
      </c>
      <c r="K359" s="52">
        <f t="shared" si="17"/>
        <v>-7.9499999999999987E-2</v>
      </c>
      <c r="L359" s="52">
        <v>-0.104</v>
      </c>
      <c r="M359" s="35" t="s">
        <v>350</v>
      </c>
      <c r="N359" s="51">
        <f t="shared" si="18"/>
        <v>113.6732380054226</v>
      </c>
      <c r="O359" s="38">
        <v>272.7</v>
      </c>
      <c r="P359" s="38">
        <v>20.92</v>
      </c>
      <c r="R359" s="34">
        <v>8207.66</v>
      </c>
      <c r="S359" s="34"/>
      <c r="U359" s="47"/>
    </row>
    <row r="360" spans="3:21" x14ac:dyDescent="0.25">
      <c r="D360" s="39" t="s">
        <v>351</v>
      </c>
      <c r="E360">
        <v>294.07</v>
      </c>
      <c r="F360" s="38">
        <f t="shared" si="16"/>
        <v>273.70999999999998</v>
      </c>
      <c r="G360" s="38">
        <v>20.36</v>
      </c>
      <c r="I360" s="34">
        <v>7945.36</v>
      </c>
      <c r="J360" s="76">
        <v>49674</v>
      </c>
      <c r="K360" s="52">
        <f t="shared" si="17"/>
        <v>-7.9999999999999988E-2</v>
      </c>
      <c r="L360" s="52">
        <v>-0.1045</v>
      </c>
      <c r="M360" s="35" t="s">
        <v>351</v>
      </c>
      <c r="N360" s="51">
        <f t="shared" si="18"/>
        <v>112.55146391059617</v>
      </c>
      <c r="O360" s="38">
        <v>273.37</v>
      </c>
      <c r="P360" s="38">
        <v>20.25</v>
      </c>
      <c r="R360" s="34">
        <v>7934.29</v>
      </c>
      <c r="S360" s="34"/>
      <c r="U360" s="47"/>
    </row>
    <row r="361" spans="3:21" x14ac:dyDescent="0.25">
      <c r="D361" s="39" t="s">
        <v>352</v>
      </c>
      <c r="E361">
        <v>294.07</v>
      </c>
      <c r="F361" s="38">
        <f t="shared" si="16"/>
        <v>274.39</v>
      </c>
      <c r="G361" s="38">
        <v>19.68</v>
      </c>
      <c r="I361" s="34">
        <v>7670.97</v>
      </c>
      <c r="J361" s="76">
        <v>49705</v>
      </c>
      <c r="K361" s="52">
        <f t="shared" si="17"/>
        <v>-8.0499999999999988E-2</v>
      </c>
      <c r="L361" s="52">
        <v>-0.105</v>
      </c>
      <c r="M361" s="35" t="s">
        <v>352</v>
      </c>
      <c r="N361" s="51">
        <f t="shared" si="18"/>
        <v>111.43917415640279</v>
      </c>
      <c r="O361" s="38">
        <v>274.04000000000002</v>
      </c>
      <c r="P361" s="38">
        <v>19.57</v>
      </c>
      <c r="R361" s="34">
        <v>7660.24</v>
      </c>
      <c r="S361" s="34"/>
      <c r="U361" s="47"/>
    </row>
    <row r="362" spans="3:21" x14ac:dyDescent="0.25">
      <c r="D362" s="39" t="s">
        <v>353</v>
      </c>
      <c r="E362">
        <v>294.07</v>
      </c>
      <c r="F362" s="38">
        <f t="shared" si="16"/>
        <v>275.07</v>
      </c>
      <c r="G362" s="38">
        <v>19</v>
      </c>
      <c r="I362" s="34">
        <v>7395.91</v>
      </c>
      <c r="J362" s="76">
        <v>49734</v>
      </c>
      <c r="K362" s="52">
        <f t="shared" si="17"/>
        <v>-8.0999999999999989E-2</v>
      </c>
      <c r="L362" s="52">
        <v>-0.1055</v>
      </c>
      <c r="M362" s="35" t="s">
        <v>353</v>
      </c>
      <c r="N362" s="51">
        <f t="shared" si="18"/>
        <v>110.33631077234841</v>
      </c>
      <c r="O362" s="38">
        <v>274.72000000000003</v>
      </c>
      <c r="P362" s="38">
        <v>18.899999999999999</v>
      </c>
      <c r="R362" s="34">
        <v>7385.52</v>
      </c>
      <c r="S362" s="34"/>
      <c r="U362" s="47"/>
    </row>
    <row r="363" spans="3:21" x14ac:dyDescent="0.25">
      <c r="D363" s="39" t="s">
        <v>354</v>
      </c>
      <c r="E363">
        <v>294.07</v>
      </c>
      <c r="F363" s="38">
        <f t="shared" si="16"/>
        <v>275.75</v>
      </c>
      <c r="G363" s="38">
        <v>18.32</v>
      </c>
      <c r="I363" s="34">
        <v>7120.16</v>
      </c>
      <c r="J363" s="76">
        <v>49765</v>
      </c>
      <c r="K363" s="52">
        <f t="shared" si="17"/>
        <v>-8.1499999999999989E-2</v>
      </c>
      <c r="L363" s="52">
        <v>-0.106</v>
      </c>
      <c r="M363" s="35" t="s">
        <v>354</v>
      </c>
      <c r="N363" s="51">
        <f t="shared" si="18"/>
        <v>109.24281584188509</v>
      </c>
      <c r="O363" s="38">
        <v>275.39999999999998</v>
      </c>
      <c r="P363" s="38">
        <v>18.22</v>
      </c>
      <c r="R363" s="34">
        <v>7110.13</v>
      </c>
      <c r="S363" s="34"/>
      <c r="U363" s="47"/>
    </row>
    <row r="364" spans="3:21" x14ac:dyDescent="0.25">
      <c r="C364" s="35" t="s">
        <v>448</v>
      </c>
      <c r="D364" s="39" t="s">
        <v>355</v>
      </c>
      <c r="E364">
        <v>294.07</v>
      </c>
      <c r="F364" s="38">
        <f t="shared" si="16"/>
        <v>276.44</v>
      </c>
      <c r="G364" s="38">
        <v>17.63</v>
      </c>
      <c r="I364" s="34">
        <v>6843.72</v>
      </c>
      <c r="J364" s="76">
        <v>49795</v>
      </c>
      <c r="K364" s="52">
        <f t="shared" si="17"/>
        <v>-8.199999999999999E-2</v>
      </c>
      <c r="L364" s="52">
        <v>-0.1065</v>
      </c>
      <c r="M364" s="35" t="s">
        <v>355</v>
      </c>
      <c r="N364" s="51">
        <f t="shared" si="18"/>
        <v>108.1586315067546</v>
      </c>
      <c r="O364" s="38">
        <v>276.08</v>
      </c>
      <c r="P364" s="38">
        <v>17.54</v>
      </c>
      <c r="R364" s="34">
        <v>6834.05</v>
      </c>
      <c r="S364" s="34"/>
      <c r="U364" s="47"/>
    </row>
    <row r="365" spans="3:21" x14ac:dyDescent="0.25">
      <c r="D365" s="39" t="s">
        <v>356</v>
      </c>
      <c r="E365">
        <v>294.07</v>
      </c>
      <c r="F365" s="38">
        <f t="shared" si="16"/>
        <v>277.12</v>
      </c>
      <c r="G365" s="38">
        <v>16.95</v>
      </c>
      <c r="I365" s="34">
        <v>6566.61</v>
      </c>
      <c r="J365" s="76">
        <v>49826</v>
      </c>
      <c r="K365" s="52">
        <f t="shared" si="17"/>
        <v>-8.249999999999999E-2</v>
      </c>
      <c r="L365" s="52">
        <v>-0.107</v>
      </c>
      <c r="M365" s="35" t="s">
        <v>356</v>
      </c>
      <c r="N365" s="51">
        <f t="shared" si="18"/>
        <v>107.08369997128268</v>
      </c>
      <c r="O365" s="38">
        <v>276.76</v>
      </c>
      <c r="P365" s="38">
        <v>16.86</v>
      </c>
      <c r="R365" s="34">
        <v>6557.29</v>
      </c>
      <c r="S365" s="34"/>
      <c r="U365" s="47"/>
    </row>
    <row r="366" spans="3:21" x14ac:dyDescent="0.25">
      <c r="D366" s="39" t="s">
        <v>357</v>
      </c>
      <c r="E366">
        <v>294.07</v>
      </c>
      <c r="F366" s="38">
        <f t="shared" si="16"/>
        <v>277.81</v>
      </c>
      <c r="G366" s="38">
        <v>16.260000000000002</v>
      </c>
      <c r="I366" s="34">
        <v>6288.8</v>
      </c>
      <c r="J366" s="76">
        <v>49856</v>
      </c>
      <c r="K366" s="52">
        <f t="shared" si="17"/>
        <v>-8.299999999999999E-2</v>
      </c>
      <c r="L366" s="52">
        <v>-0.1075</v>
      </c>
      <c r="M366" s="35" t="s">
        <v>357</v>
      </c>
      <c r="N366" s="51">
        <f t="shared" si="18"/>
        <v>106.01796350662418</v>
      </c>
      <c r="O366" s="38">
        <v>277.44</v>
      </c>
      <c r="P366" s="38">
        <v>16.170000000000002</v>
      </c>
      <c r="R366" s="34">
        <v>6279.85</v>
      </c>
      <c r="S366" s="34"/>
      <c r="U366" s="47"/>
    </row>
    <row r="367" spans="3:21" x14ac:dyDescent="0.25">
      <c r="D367" s="39" t="s">
        <v>358</v>
      </c>
      <c r="E367">
        <v>294.07</v>
      </c>
      <c r="F367" s="38">
        <f t="shared" si="16"/>
        <v>278.49</v>
      </c>
      <c r="G367" s="38">
        <v>15.58</v>
      </c>
      <c r="I367" s="34">
        <v>6010.31</v>
      </c>
      <c r="J367" s="76">
        <v>49887</v>
      </c>
      <c r="K367" s="52">
        <f t="shared" si="17"/>
        <v>-8.3499999999999991E-2</v>
      </c>
      <c r="L367" s="52">
        <v>-0.108</v>
      </c>
      <c r="M367" s="35" t="s">
        <v>358</v>
      </c>
      <c r="N367" s="51">
        <f t="shared" si="18"/>
        <v>104.96136445495854</v>
      </c>
      <c r="O367" s="38">
        <v>278.12</v>
      </c>
      <c r="P367" s="38">
        <v>15.49</v>
      </c>
      <c r="R367" s="34">
        <v>6001.73</v>
      </c>
      <c r="S367" s="34"/>
      <c r="U367" s="47"/>
    </row>
    <row r="368" spans="3:21" x14ac:dyDescent="0.25">
      <c r="D368" s="39" t="s">
        <v>359</v>
      </c>
      <c r="E368">
        <v>294.07</v>
      </c>
      <c r="F368" s="38">
        <f t="shared" si="16"/>
        <v>279.18</v>
      </c>
      <c r="G368" s="38">
        <v>14.89</v>
      </c>
      <c r="I368" s="34">
        <v>5731.13</v>
      </c>
      <c r="J368" s="76">
        <v>49918</v>
      </c>
      <c r="K368" s="52">
        <f t="shared" si="17"/>
        <v>-8.3999999999999991E-2</v>
      </c>
      <c r="L368" s="52">
        <v>-0.1085</v>
      </c>
      <c r="M368" s="35" t="s">
        <v>359</v>
      </c>
      <c r="N368" s="51">
        <f t="shared" si="18"/>
        <v>103.91384523363531</v>
      </c>
      <c r="O368" s="38">
        <v>278.81</v>
      </c>
      <c r="P368" s="38">
        <v>14.8</v>
      </c>
      <c r="R368" s="34">
        <v>5722.92</v>
      </c>
      <c r="S368" s="34"/>
      <c r="U368" s="47"/>
    </row>
    <row r="369" spans="3:21" x14ac:dyDescent="0.25">
      <c r="D369" s="39" t="s">
        <v>360</v>
      </c>
      <c r="E369">
        <v>294.07</v>
      </c>
      <c r="F369" s="38">
        <f t="shared" si="16"/>
        <v>279.88</v>
      </c>
      <c r="G369" s="38">
        <v>14.19</v>
      </c>
      <c r="I369" s="34">
        <v>5451.26</v>
      </c>
      <c r="J369" s="76">
        <v>49948</v>
      </c>
      <c r="K369" s="52">
        <f t="shared" si="17"/>
        <v>-8.4499999999999992E-2</v>
      </c>
      <c r="L369" s="52">
        <v>-0.109</v>
      </c>
      <c r="M369" s="35" t="s">
        <v>360</v>
      </c>
      <c r="N369" s="51">
        <f t="shared" si="18"/>
        <v>102.87534833926972</v>
      </c>
      <c r="O369" s="38">
        <v>279.5</v>
      </c>
      <c r="P369" s="38">
        <v>14.12</v>
      </c>
      <c r="R369" s="34">
        <v>5443.42</v>
      </c>
      <c r="S369" s="34"/>
      <c r="U369" s="47"/>
    </row>
    <row r="370" spans="3:21" x14ac:dyDescent="0.25">
      <c r="C370" s="35" t="s">
        <v>449</v>
      </c>
      <c r="D370" s="39" t="s">
        <v>361</v>
      </c>
      <c r="E370">
        <v>294.07</v>
      </c>
      <c r="F370" s="38">
        <f t="shared" si="16"/>
        <v>280.57</v>
      </c>
      <c r="G370" s="38">
        <v>13.5</v>
      </c>
      <c r="I370" s="34">
        <v>5170.6899999999996</v>
      </c>
      <c r="J370" s="76">
        <v>49979</v>
      </c>
      <c r="K370" s="52">
        <f t="shared" si="17"/>
        <v>-8.4999999999999992E-2</v>
      </c>
      <c r="L370" s="52">
        <v>-0.1095</v>
      </c>
      <c r="M370" s="35" t="s">
        <v>361</v>
      </c>
      <c r="N370" s="51">
        <f t="shared" si="18"/>
        <v>101.84581635178751</v>
      </c>
      <c r="O370" s="38">
        <v>280.19</v>
      </c>
      <c r="P370" s="38">
        <v>13.43</v>
      </c>
      <c r="R370" s="34">
        <v>5163.2299999999996</v>
      </c>
      <c r="S370" s="34"/>
      <c r="U370" s="47"/>
    </row>
    <row r="371" spans="3:21" x14ac:dyDescent="0.25">
      <c r="D371" s="39" t="s">
        <v>362</v>
      </c>
      <c r="E371">
        <v>294.07</v>
      </c>
      <c r="F371" s="38">
        <f t="shared" si="16"/>
        <v>281.26</v>
      </c>
      <c r="G371" s="38">
        <v>12.81</v>
      </c>
      <c r="I371" s="34">
        <v>4889.43</v>
      </c>
      <c r="J371" s="76">
        <v>50009</v>
      </c>
      <c r="K371" s="52">
        <f t="shared" si="17"/>
        <v>-8.5499999999999993E-2</v>
      </c>
      <c r="L371" s="52">
        <v>-0.11</v>
      </c>
      <c r="M371" s="35" t="s">
        <v>362</v>
      </c>
      <c r="N371" s="51">
        <f t="shared" si="18"/>
        <v>100.82519193841971</v>
      </c>
      <c r="O371" s="38">
        <v>280.88</v>
      </c>
      <c r="P371" s="38">
        <v>12.74</v>
      </c>
      <c r="R371" s="34">
        <v>4882.3500000000004</v>
      </c>
      <c r="S371" s="34"/>
      <c r="U371" s="47"/>
    </row>
    <row r="372" spans="3:21" x14ac:dyDescent="0.25">
      <c r="D372" s="39" t="s">
        <v>363</v>
      </c>
      <c r="E372">
        <v>294.07</v>
      </c>
      <c r="F372" s="38">
        <f t="shared" si="16"/>
        <v>281.95999999999998</v>
      </c>
      <c r="G372" s="38">
        <v>12.11</v>
      </c>
      <c r="I372" s="34">
        <v>4607.47</v>
      </c>
      <c r="J372" s="76">
        <v>50040</v>
      </c>
      <c r="K372" s="52">
        <f t="shared" si="17"/>
        <v>-8.5999999999999993E-2</v>
      </c>
      <c r="L372" s="52">
        <v>-0.1105</v>
      </c>
      <c r="M372" s="35" t="s">
        <v>363</v>
      </c>
      <c r="N372" s="51">
        <f t="shared" si="18"/>
        <v>99.813417857646243</v>
      </c>
      <c r="O372" s="38">
        <v>281.57</v>
      </c>
      <c r="P372" s="38">
        <v>12.04</v>
      </c>
      <c r="R372" s="34">
        <v>4600.78</v>
      </c>
      <c r="S372" s="34"/>
      <c r="U372" s="47"/>
    </row>
    <row r="373" spans="3:21" x14ac:dyDescent="0.25">
      <c r="D373" s="39" t="s">
        <v>364</v>
      </c>
      <c r="E373">
        <v>294.07</v>
      </c>
      <c r="F373" s="38">
        <f t="shared" si="16"/>
        <v>282.65999999999997</v>
      </c>
      <c r="G373" s="38">
        <v>11.41</v>
      </c>
      <c r="I373" s="34">
        <v>4324.82</v>
      </c>
      <c r="J373" s="76">
        <v>50071</v>
      </c>
      <c r="K373" s="52">
        <f t="shared" si="17"/>
        <v>-8.6499999999999994E-2</v>
      </c>
      <c r="L373" s="52">
        <v>-0.111</v>
      </c>
      <c r="M373" s="35" t="s">
        <v>364</v>
      </c>
      <c r="N373" s="51">
        <f t="shared" si="18"/>
        <v>98.810436963088776</v>
      </c>
      <c r="O373" s="38">
        <v>282.27</v>
      </c>
      <c r="P373" s="38">
        <v>11.35</v>
      </c>
      <c r="R373" s="34">
        <v>4318.51</v>
      </c>
      <c r="S373" s="34"/>
      <c r="U373" s="47"/>
    </row>
    <row r="374" spans="3:21" x14ac:dyDescent="0.25">
      <c r="D374" s="39" t="s">
        <v>365</v>
      </c>
      <c r="E374">
        <v>294.07</v>
      </c>
      <c r="F374" s="38">
        <f t="shared" si="16"/>
        <v>283.36</v>
      </c>
      <c r="G374" s="38">
        <v>10.71</v>
      </c>
      <c r="I374" s="34">
        <v>4041.46</v>
      </c>
      <c r="J374" s="76">
        <v>50099</v>
      </c>
      <c r="K374" s="52">
        <f t="shared" si="17"/>
        <v>-8.6999999999999994E-2</v>
      </c>
      <c r="L374" s="52">
        <v>-0.1115</v>
      </c>
      <c r="M374" s="35" t="s">
        <v>365</v>
      </c>
      <c r="N374" s="51">
        <f t="shared" si="18"/>
        <v>97.816192207352145</v>
      </c>
      <c r="O374" s="38">
        <v>282.95999999999998</v>
      </c>
      <c r="P374" s="38">
        <v>10.65</v>
      </c>
      <c r="R374" s="34">
        <v>4035.55</v>
      </c>
      <c r="S374" s="34"/>
      <c r="U374" s="47"/>
    </row>
    <row r="375" spans="3:21" x14ac:dyDescent="0.25">
      <c r="D375" s="39" t="s">
        <v>366</v>
      </c>
      <c r="E375">
        <v>294.07</v>
      </c>
      <c r="F375" s="38">
        <f t="shared" si="16"/>
        <v>284.06</v>
      </c>
      <c r="G375" s="38">
        <v>10.01</v>
      </c>
      <c r="I375" s="34">
        <v>3757.41</v>
      </c>
      <c r="J375" s="76">
        <v>50130</v>
      </c>
      <c r="K375" s="52">
        <f t="shared" si="17"/>
        <v>-8.7499999999999994E-2</v>
      </c>
      <c r="L375" s="52">
        <v>-0.112</v>
      </c>
      <c r="M375" s="35" t="s">
        <v>366</v>
      </c>
      <c r="N375" s="51">
        <f t="shared" si="18"/>
        <v>96.830626645814974</v>
      </c>
      <c r="O375" s="38">
        <v>283.66000000000003</v>
      </c>
      <c r="P375" s="38">
        <v>9.9499999999999993</v>
      </c>
      <c r="R375" s="34">
        <v>3751.89</v>
      </c>
      <c r="S375" s="34"/>
      <c r="U375" s="47"/>
    </row>
    <row r="376" spans="3:21" x14ac:dyDescent="0.25">
      <c r="C376" s="35" t="s">
        <v>450</v>
      </c>
      <c r="D376" s="39" t="s">
        <v>367</v>
      </c>
      <c r="E376">
        <v>294.07</v>
      </c>
      <c r="F376" s="38">
        <f t="shared" si="16"/>
        <v>284.76</v>
      </c>
      <c r="G376" s="38">
        <v>9.31</v>
      </c>
      <c r="I376" s="34">
        <v>3472.64</v>
      </c>
      <c r="J376" s="76">
        <v>50160</v>
      </c>
      <c r="K376" s="52">
        <f t="shared" si="17"/>
        <v>-8.7999999999999995E-2</v>
      </c>
      <c r="L376" s="52">
        <v>-0.1125</v>
      </c>
      <c r="M376" s="35" t="s">
        <v>367</v>
      </c>
      <c r="N376" s="51">
        <f t="shared" si="18"/>
        <v>95.853683440368087</v>
      </c>
      <c r="O376" s="38">
        <v>284.36</v>
      </c>
      <c r="P376" s="38">
        <v>9.25</v>
      </c>
      <c r="R376" s="34">
        <v>3467.53</v>
      </c>
      <c r="S376" s="34"/>
      <c r="U376" s="47"/>
    </row>
    <row r="377" spans="3:21" x14ac:dyDescent="0.25">
      <c r="D377" s="39" t="s">
        <v>368</v>
      </c>
      <c r="E377">
        <v>294.07</v>
      </c>
      <c r="F377" s="38">
        <f t="shared" si="16"/>
        <v>285.46999999999997</v>
      </c>
      <c r="G377" s="38">
        <v>8.6</v>
      </c>
      <c r="I377" s="34">
        <v>3187.18</v>
      </c>
      <c r="K377" s="52">
        <f t="shared" si="17"/>
        <v>-8.8499999999999995E-2</v>
      </c>
      <c r="L377" s="52">
        <v>-0.113</v>
      </c>
      <c r="M377" s="35" t="s">
        <v>368</v>
      </c>
      <c r="N377" s="51">
        <f t="shared" si="18"/>
        <v>94.885305863102403</v>
      </c>
      <c r="O377" s="38">
        <v>285.06</v>
      </c>
      <c r="P377" s="38">
        <v>8.5500000000000007</v>
      </c>
      <c r="R377" s="34">
        <v>3182.47</v>
      </c>
      <c r="S377" s="34"/>
      <c r="U377" s="47"/>
    </row>
    <row r="378" spans="3:21" x14ac:dyDescent="0.25">
      <c r="D378" s="39" t="s">
        <v>369</v>
      </c>
      <c r="E378">
        <v>294.07</v>
      </c>
      <c r="F378" s="38">
        <f t="shared" si="16"/>
        <v>286.18</v>
      </c>
      <c r="G378" s="38">
        <v>7.89</v>
      </c>
      <c r="I378" s="34">
        <v>2901</v>
      </c>
      <c r="K378" s="52">
        <f t="shared" si="17"/>
        <v>-8.8999999999999996E-2</v>
      </c>
      <c r="L378" s="52">
        <v>-0.1135</v>
      </c>
      <c r="M378" s="35" t="s">
        <v>369</v>
      </c>
      <c r="N378" s="51">
        <f t="shared" si="18"/>
        <v>93.925437299943823</v>
      </c>
      <c r="O378" s="38">
        <v>285.76</v>
      </c>
      <c r="P378" s="38">
        <v>7.85</v>
      </c>
      <c r="R378" s="34">
        <v>2896.7</v>
      </c>
      <c r="S378" s="34"/>
      <c r="U378" s="47"/>
    </row>
    <row r="379" spans="3:21" x14ac:dyDescent="0.25">
      <c r="D379" s="39" t="s">
        <v>370</v>
      </c>
      <c r="E379">
        <v>294.07</v>
      </c>
      <c r="F379" s="38">
        <f t="shared" si="16"/>
        <v>286.89</v>
      </c>
      <c r="G379" s="38">
        <v>7.18</v>
      </c>
      <c r="I379" s="34">
        <v>2614.12</v>
      </c>
      <c r="K379" s="52">
        <f t="shared" si="17"/>
        <v>-8.9499999999999996E-2</v>
      </c>
      <c r="L379" s="52">
        <v>-0.114</v>
      </c>
      <c r="M379" s="35" t="s">
        <v>370</v>
      </c>
      <c r="N379" s="51">
        <f t="shared" si="18"/>
        <v>92.974021254237712</v>
      </c>
      <c r="O379" s="38">
        <v>286.47000000000003</v>
      </c>
      <c r="P379" s="38">
        <v>7.15</v>
      </c>
      <c r="R379" s="34">
        <v>2610.2399999999998</v>
      </c>
      <c r="S379" s="34"/>
      <c r="U379" s="47"/>
    </row>
    <row r="380" spans="3:21" x14ac:dyDescent="0.25">
      <c r="D380" s="39" t="s">
        <v>371</v>
      </c>
      <c r="E380">
        <v>294.07</v>
      </c>
      <c r="F380" s="38">
        <f t="shared" si="16"/>
        <v>287.59999999999997</v>
      </c>
      <c r="G380" s="38">
        <v>6.47</v>
      </c>
      <c r="I380" s="34">
        <v>2326.5300000000002</v>
      </c>
      <c r="K380" s="52">
        <f t="shared" si="17"/>
        <v>-0.09</v>
      </c>
      <c r="L380" s="52">
        <v>-0.1145</v>
      </c>
      <c r="M380" s="35" t="s">
        <v>371</v>
      </c>
      <c r="N380" s="51">
        <f t="shared" si="18"/>
        <v>92.031001350280491</v>
      </c>
      <c r="O380" s="38">
        <v>287.18</v>
      </c>
      <c r="P380" s="38">
        <v>6.44</v>
      </c>
      <c r="R380" s="34">
        <v>2323.06</v>
      </c>
      <c r="S380" s="34"/>
      <c r="U380" s="47"/>
    </row>
    <row r="381" spans="3:21" x14ac:dyDescent="0.25">
      <c r="D381" s="39" t="s">
        <v>372</v>
      </c>
      <c r="E381">
        <v>294.07</v>
      </c>
      <c r="F381" s="38">
        <f t="shared" si="16"/>
        <v>288.31</v>
      </c>
      <c r="G381" s="38">
        <v>5.76</v>
      </c>
      <c r="I381" s="34">
        <v>2038.23</v>
      </c>
      <c r="K381" s="52">
        <f t="shared" si="17"/>
        <v>-9.0499999999999997E-2</v>
      </c>
      <c r="L381" s="52">
        <v>-0.115</v>
      </c>
      <c r="M381" s="35" t="s">
        <v>372</v>
      </c>
      <c r="N381" s="51">
        <f t="shared" si="18"/>
        <v>91.096321336799761</v>
      </c>
      <c r="O381" s="38">
        <v>287.88</v>
      </c>
      <c r="P381" s="38">
        <v>5.73</v>
      </c>
      <c r="R381" s="34">
        <v>2035.17</v>
      </c>
      <c r="S381" s="34"/>
      <c r="U381" s="47"/>
    </row>
    <row r="382" spans="3:21" x14ac:dyDescent="0.25">
      <c r="C382" s="35" t="s">
        <v>451</v>
      </c>
      <c r="D382" s="39" t="s">
        <v>373</v>
      </c>
      <c r="E382">
        <v>294.07</v>
      </c>
      <c r="F382" s="38">
        <f t="shared" si="16"/>
        <v>289.02</v>
      </c>
      <c r="G382" s="38">
        <v>5.05</v>
      </c>
      <c r="I382" s="34">
        <v>1749.21</v>
      </c>
      <c r="K382" s="52">
        <f t="shared" si="17"/>
        <v>-9.0999999999999998E-2</v>
      </c>
      <c r="L382" s="52">
        <v>-0.11550000000000001</v>
      </c>
      <c r="M382" s="35" t="s">
        <v>373</v>
      </c>
      <c r="N382" s="51">
        <f t="shared" si="18"/>
        <v>90.169925090382264</v>
      </c>
      <c r="O382" s="38">
        <v>288.58999999999997</v>
      </c>
      <c r="P382" s="38">
        <v>5.0199999999999996</v>
      </c>
      <c r="R382" s="34">
        <v>1746.58</v>
      </c>
      <c r="S382" s="34"/>
      <c r="U382" s="47"/>
    </row>
    <row r="383" spans="3:21" x14ac:dyDescent="0.25">
      <c r="D383" s="39" t="s">
        <v>374</v>
      </c>
      <c r="E383">
        <v>294.07</v>
      </c>
      <c r="F383" s="38">
        <f t="shared" si="16"/>
        <v>289.74</v>
      </c>
      <c r="G383" s="38">
        <v>4.33</v>
      </c>
      <c r="I383" s="34">
        <v>1459.47</v>
      </c>
      <c r="K383" s="52">
        <f t="shared" si="17"/>
        <v>-9.1499999999999998E-2</v>
      </c>
      <c r="L383" s="52">
        <v>-0.11600000000000001</v>
      </c>
      <c r="M383" s="35" t="s">
        <v>374</v>
      </c>
      <c r="N383" s="51">
        <f t="shared" si="18"/>
        <v>89.251756618850166</v>
      </c>
      <c r="O383" s="38">
        <v>289.31</v>
      </c>
      <c r="P383" s="38">
        <v>4.3099999999999996</v>
      </c>
      <c r="R383" s="34">
        <v>1457.27</v>
      </c>
      <c r="S383" s="34"/>
      <c r="U383" s="47"/>
    </row>
    <row r="384" spans="3:21" x14ac:dyDescent="0.25">
      <c r="D384" s="39" t="s">
        <v>375</v>
      </c>
      <c r="E384">
        <v>294.07</v>
      </c>
      <c r="F384" s="38">
        <f t="shared" si="16"/>
        <v>290.45999999999998</v>
      </c>
      <c r="G384" s="38">
        <v>3.61</v>
      </c>
      <c r="I384" s="34">
        <v>1169.02</v>
      </c>
      <c r="K384" s="52">
        <f t="shared" si="17"/>
        <v>-9.1999999999999998E-2</v>
      </c>
      <c r="L384" s="52">
        <v>-0.11650000000000001</v>
      </c>
      <c r="M384" s="35" t="s">
        <v>375</v>
      </c>
      <c r="N384" s="51">
        <f t="shared" si="18"/>
        <v>88.341760064584548</v>
      </c>
      <c r="O384" s="38">
        <v>290.02</v>
      </c>
      <c r="P384" s="38">
        <v>3.59</v>
      </c>
      <c r="R384" s="34">
        <v>1167.25</v>
      </c>
      <c r="S384" s="34"/>
      <c r="U384" s="47"/>
    </row>
    <row r="385" spans="3:21" x14ac:dyDescent="0.25">
      <c r="D385" s="39" t="s">
        <v>376</v>
      </c>
      <c r="E385">
        <v>294.07</v>
      </c>
      <c r="F385" s="38">
        <f t="shared" si="16"/>
        <v>291.17</v>
      </c>
      <c r="G385" s="38">
        <v>2.9</v>
      </c>
      <c r="I385">
        <v>877.85</v>
      </c>
      <c r="K385" s="52">
        <f t="shared" si="17"/>
        <v>-9.2499999999999999E-2</v>
      </c>
      <c r="L385" s="52">
        <v>-0.11700000000000001</v>
      </c>
      <c r="M385" s="35" t="s">
        <v>376</v>
      </c>
      <c r="N385" s="51">
        <f t="shared" si="18"/>
        <v>87.439879707797672</v>
      </c>
      <c r="O385" s="38">
        <v>290.74</v>
      </c>
      <c r="P385" s="38">
        <v>2.88</v>
      </c>
      <c r="R385">
        <v>876.52</v>
      </c>
      <c r="U385" s="47"/>
    </row>
    <row r="386" spans="3:21" x14ac:dyDescent="0.25">
      <c r="D386" s="39" t="s">
        <v>377</v>
      </c>
      <c r="E386">
        <v>294.07</v>
      </c>
      <c r="F386" s="38">
        <f t="shared" si="16"/>
        <v>291.89999999999998</v>
      </c>
      <c r="G386" s="38">
        <v>2.17</v>
      </c>
      <c r="I386">
        <v>585.96</v>
      </c>
      <c r="K386" s="52">
        <f t="shared" si="17"/>
        <v>-9.2999999999999999E-2</v>
      </c>
      <c r="L386" s="52">
        <v>-0.11749999999999999</v>
      </c>
      <c r="M386" s="35" t="s">
        <v>377</v>
      </c>
      <c r="N386" s="51">
        <f t="shared" si="18"/>
        <v>86.546059969752719</v>
      </c>
      <c r="O386" s="38">
        <v>291.45</v>
      </c>
      <c r="P386" s="38">
        <v>2.16</v>
      </c>
      <c r="R386">
        <v>585.05999999999995</v>
      </c>
      <c r="U386" s="47"/>
    </row>
    <row r="387" spans="3:21" x14ac:dyDescent="0.25">
      <c r="D387" s="39" t="s">
        <v>378</v>
      </c>
      <c r="E387">
        <v>294.07</v>
      </c>
      <c r="F387" s="38">
        <f t="shared" si="16"/>
        <v>292.62</v>
      </c>
      <c r="G387" s="38">
        <v>1.45</v>
      </c>
      <c r="I387">
        <v>293.33999999999997</v>
      </c>
      <c r="K387" s="52">
        <f t="shared" si="17"/>
        <v>-9.35E-2</v>
      </c>
      <c r="L387" s="52">
        <v>-0.11799999999999999</v>
      </c>
      <c r="M387" s="35" t="s">
        <v>378</v>
      </c>
      <c r="N387" s="51">
        <f t="shared" si="18"/>
        <v>85.660245415931229</v>
      </c>
      <c r="O387" s="38">
        <v>292.17</v>
      </c>
      <c r="P387" s="38">
        <v>1.44</v>
      </c>
      <c r="R387">
        <v>292.89</v>
      </c>
      <c r="U387" s="47"/>
    </row>
    <row r="388" spans="3:21" x14ac:dyDescent="0.25">
      <c r="C388" s="35" t="s">
        <v>452</v>
      </c>
      <c r="D388" s="39" t="s">
        <v>379</v>
      </c>
      <c r="E388">
        <v>294.07</v>
      </c>
      <c r="F388" s="38">
        <f>E388-G388</f>
        <v>293.33999999999997</v>
      </c>
      <c r="G388" s="38">
        <v>0.73</v>
      </c>
      <c r="I388">
        <v>0</v>
      </c>
      <c r="K388" s="52">
        <f t="shared" si="17"/>
        <v>-9.4E-2</v>
      </c>
      <c r="L388" s="52">
        <v>-0.11849999999999999</v>
      </c>
      <c r="M388" s="35" t="s">
        <v>379</v>
      </c>
      <c r="N388" s="51">
        <f t="shared" si="18"/>
        <v>84.78238075914939</v>
      </c>
      <c r="O388" s="38">
        <v>292.89</v>
      </c>
      <c r="P388" s="38">
        <v>0.72</v>
      </c>
      <c r="R388">
        <v>0</v>
      </c>
      <c r="U388" s="47"/>
    </row>
    <row r="389" spans="3:21" x14ac:dyDescent="0.25">
      <c r="I389" s="34"/>
    </row>
    <row r="390" spans="3:21" x14ac:dyDescent="0.25">
      <c r="C390" s="35" t="s">
        <v>383</v>
      </c>
      <c r="E390" s="48">
        <f>SUM(E29:E388)</f>
        <v>105865.19679959871</v>
      </c>
      <c r="L390" s="35" t="s">
        <v>383</v>
      </c>
      <c r="M390"/>
      <c r="N390" s="48" t="e">
        <f>SUM(N29:N388)</f>
        <v>#REF!</v>
      </c>
    </row>
    <row r="392" spans="3:21" x14ac:dyDescent="0.25">
      <c r="F392" t="s">
        <v>385</v>
      </c>
      <c r="G392" s="47" t="e">
        <f>E390/N390-1</f>
        <v>#REF!</v>
      </c>
    </row>
  </sheetData>
  <mergeCells count="4">
    <mergeCell ref="G1:I1"/>
    <mergeCell ref="C1:E1"/>
    <mergeCell ref="F23:M24"/>
    <mergeCell ref="K1:M1"/>
  </mergeCells>
  <conditionalFormatting sqref="E15">
    <cfRule type="cellIs" dxfId="7" priority="7" operator="equal">
      <formula>"STATUS: NOK !"</formula>
    </cfRule>
    <cfRule type="cellIs" dxfId="6" priority="8" operator="equal">
      <formula>"STATUS: NOK !"</formula>
    </cfRule>
  </conditionalFormatting>
  <conditionalFormatting sqref="I15:J15">
    <cfRule type="cellIs" dxfId="5" priority="2" operator="equal">
      <formula>"STATUS: NOK !"</formula>
    </cfRule>
    <cfRule type="cellIs" dxfId="4" priority="5" operator="equal">
      <formula>"STATUS: NOK !"</formula>
    </cfRule>
    <cfRule type="cellIs" dxfId="3" priority="6" operator="equal">
      <formula>"STATUS: NOK !"</formula>
    </cfRule>
  </conditionalFormatting>
  <conditionalFormatting sqref="M15">
    <cfRule type="cellIs" dxfId="2" priority="1" operator="equal">
      <formula>"STATUS: NOK !"</formula>
    </cfRule>
    <cfRule type="cellIs" dxfId="1" priority="3" operator="equal">
      <formula>"STATUS: NOK !"</formula>
    </cfRule>
    <cfRule type="cellIs" dxfId="0" priority="4" operator="equal">
      <formula>"STATUS: NOK !"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Otplatni plan banke</vt:lpstr>
      <vt:lpstr>Fiksna stopa</vt:lpstr>
      <vt:lpstr>Otplatni plan - var.stopa - 6m</vt:lpstr>
      <vt:lpstr>simulacija</vt:lpstr>
    </vt:vector>
  </TitlesOfParts>
  <Company>Erste Bank A.D. Novi Sad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Lemon</cp:lastModifiedBy>
  <cp:lastPrinted>2017-03-29T23:16:43Z</cp:lastPrinted>
  <dcterms:created xsi:type="dcterms:W3CDTF">2016-07-11T10:01:36Z</dcterms:created>
  <dcterms:modified xsi:type="dcterms:W3CDTF">2017-05-07T20:15:34Z</dcterms:modified>
</cp:coreProperties>
</file>